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filterPrivacy="1" defaultThemeVersion="124226"/>
  <xr:revisionPtr revIDLastSave="0" documentId="13_ncr:1_{3A3DF933-7C7B-476B-BCB5-E29495CDF10E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2025" sheetId="1" r:id="rId1"/>
    <sheet name="Śr pieniężne VAT" sheetId="2" state="hidden" r:id="rId2"/>
  </sheets>
  <definedNames>
    <definedName name="_xlnm.Print_Area" localSheetId="0">'2025'!$A$1:$D$271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70" i="1" l="1"/>
  <c r="C169" i="1"/>
  <c r="C118" i="1"/>
  <c r="C94" i="1" l="1"/>
  <c r="C353" i="1"/>
  <c r="E37" i="2"/>
  <c r="C36" i="2"/>
  <c r="B36" i="2"/>
  <c r="D35" i="2"/>
  <c r="D36" i="2" s="1"/>
  <c r="C34" i="2"/>
  <c r="B34" i="2"/>
  <c r="D33" i="2"/>
  <c r="D32" i="2"/>
  <c r="D31" i="2"/>
  <c r="D30" i="2"/>
  <c r="C29" i="2"/>
  <c r="B29" i="2"/>
  <c r="B37" i="2" s="1"/>
  <c r="D28" i="2"/>
  <c r="D27" i="2"/>
  <c r="D26" i="2"/>
  <c r="C25" i="2"/>
  <c r="B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C11" i="2"/>
  <c r="B11" i="2"/>
  <c r="D10" i="2"/>
  <c r="D9" i="2"/>
  <c r="D8" i="2"/>
  <c r="D7" i="2"/>
  <c r="D6" i="2"/>
  <c r="D5" i="2"/>
  <c r="D4" i="2"/>
  <c r="D11" i="2" s="1"/>
  <c r="C37" i="2" l="1"/>
  <c r="D25" i="2"/>
  <c r="D29" i="2"/>
  <c r="D34" i="2"/>
  <c r="D37" i="2" s="1"/>
  <c r="C263" i="1" l="1"/>
  <c r="C164" i="1" l="1"/>
  <c r="C148" i="1" l="1"/>
  <c r="C143" i="1"/>
  <c r="C87" i="1"/>
  <c r="C89" i="1"/>
  <c r="C68" i="1"/>
  <c r="C53" i="1" s="1"/>
  <c r="C226" i="1" l="1"/>
  <c r="C227" i="1" s="1"/>
  <c r="C221" i="1"/>
  <c r="C222" i="1" s="1"/>
  <c r="A20" i="1"/>
  <c r="C310" i="1"/>
  <c r="A289" i="1"/>
  <c r="A284" i="1"/>
  <c r="C348" i="1"/>
  <c r="D353" i="1"/>
  <c r="C295" i="1"/>
  <c r="D294" i="1"/>
  <c r="C293" i="1"/>
  <c r="D292" i="1"/>
  <c r="B354" i="1"/>
  <c r="B348" i="1"/>
  <c r="C58" i="1" l="1"/>
  <c r="C289" i="1"/>
  <c r="D310" i="1"/>
  <c r="C354" i="1"/>
  <c r="D347" i="1"/>
  <c r="C59" i="1" l="1"/>
  <c r="D39" i="1"/>
  <c r="C123" i="1"/>
  <c r="C124" i="1" s="1"/>
  <c r="C155" i="1"/>
  <c r="C165" i="1" l="1"/>
  <c r="D53" i="1" l="1"/>
  <c r="C20" i="1"/>
  <c r="B311" i="1"/>
  <c r="B305" i="1"/>
  <c r="D226" i="1" l="1"/>
  <c r="C36" i="1"/>
  <c r="C304" i="1" l="1"/>
  <c r="C284" i="1" s="1"/>
  <c r="C311" i="1" l="1"/>
  <c r="C290" i="1" s="1"/>
  <c r="C305" i="1"/>
  <c r="C285" i="1" s="1"/>
  <c r="D304" i="1"/>
  <c r="C119" i="1"/>
  <c r="C40" i="1" l="1"/>
  <c r="A36" i="1" l="1"/>
  <c r="D36" i="1" l="1"/>
  <c r="C54" i="1" l="1"/>
  <c r="D123" i="1"/>
  <c r="D221" i="1"/>
  <c r="D118" i="1"/>
  <c r="D20" i="1" l="1"/>
  <c r="D169" i="1"/>
  <c r="D164" i="1"/>
  <c r="D289" i="1" l="1"/>
  <c r="D284" i="1"/>
  <c r="D58" i="1"/>
  <c r="C21" i="1" l="1"/>
  <c r="C42" i="1" l="1"/>
  <c r="D41" i="1" l="1"/>
  <c r="C37" i="1" s="1"/>
</calcChain>
</file>

<file path=xl/sharedStrings.xml><?xml version="1.0" encoding="utf-8"?>
<sst xmlns="http://schemas.openxmlformats.org/spreadsheetml/2006/main" count="354" uniqueCount="146">
  <si>
    <t>wynikające z art. 223 ust. 1 ustawy o finansach publicznych</t>
  </si>
  <si>
    <t>Oświata i Wychowanie</t>
  </si>
  <si>
    <t>Dział - 801</t>
  </si>
  <si>
    <t>Plan</t>
  </si>
  <si>
    <t>Wykonanie</t>
  </si>
  <si>
    <t>wykonanie (%)</t>
  </si>
  <si>
    <t>I. DOCHODY</t>
  </si>
  <si>
    <t>II. WYDATKI</t>
  </si>
  <si>
    <t>Stan środków pieniężnych na początek roku:</t>
  </si>
  <si>
    <t>Rozdział</t>
  </si>
  <si>
    <t>Szkoły Podstawowe</t>
  </si>
  <si>
    <t>W ramach rachunku wydzielonego zgromadzono środki z tytułu:</t>
  </si>
  <si>
    <t>wynajmu pomieszczeń</t>
  </si>
  <si>
    <t>żywienia dzieci</t>
  </si>
  <si>
    <t>wpłat na zajęcia w świetlicy szkolnej</t>
  </si>
  <si>
    <t>wpłat na zajęcia na basenie</t>
  </si>
  <si>
    <t>dopłat do wydanych obiadów dla nauczycieli na koszty utrzymania kuchni</t>
  </si>
  <si>
    <t>wpłat za wydanie duplikatów świadectw</t>
  </si>
  <si>
    <t>otrzymanych darowizn</t>
  </si>
  <si>
    <t>Zgromadzone środki finansowe wydatkowano na :</t>
  </si>
  <si>
    <t>wypłatę wynagrodzeń bezosobowych</t>
  </si>
  <si>
    <t>zakup nagród</t>
  </si>
  <si>
    <t>zakup pomocy naukowych</t>
  </si>
  <si>
    <t>zakup usług remontowych</t>
  </si>
  <si>
    <t>zakup usług pozostałych</t>
  </si>
  <si>
    <t>zakup biletów komunikacji miejskiej</t>
  </si>
  <si>
    <t>opłatę na podatek od nieruchomości</t>
  </si>
  <si>
    <t>podatek VAT należny</t>
  </si>
  <si>
    <t>wysokość salda na rachunku VAT</t>
  </si>
  <si>
    <t>pozostałych wpływów</t>
  </si>
  <si>
    <t>zakup artykułów do przygotowania posiłków</t>
  </si>
  <si>
    <t>zwrotów kosztów egzekucyjnych</t>
  </si>
  <si>
    <t>zakup materiałów i wyposażenia</t>
  </si>
  <si>
    <t>zakup energii</t>
  </si>
  <si>
    <t>szkolenia pracowników</t>
  </si>
  <si>
    <t>Przedszkola</t>
  </si>
  <si>
    <t xml:space="preserve">wpłat na zajęcia </t>
  </si>
  <si>
    <t>Technika</t>
  </si>
  <si>
    <t>zakup usług telekomunikacyjnych</t>
  </si>
  <si>
    <t>opłata z tytułu gospodarowania odpadami</t>
  </si>
  <si>
    <t>Dział - 854</t>
  </si>
  <si>
    <t>Edukacyjna Opieka Wychowawcza</t>
  </si>
  <si>
    <t>Poradnie psychologiczno - pedagogiczne</t>
  </si>
  <si>
    <t>wynajmu, dzierżawy pomieszczeń</t>
  </si>
  <si>
    <t>III.</t>
  </si>
  <si>
    <t xml:space="preserve">odsetek od uregulowanych po terminie należności </t>
  </si>
  <si>
    <t>wpłat na organizajcę wycieczek szkolnych: Zielone Szkoły, Białe Szkoły</t>
  </si>
  <si>
    <t xml:space="preserve"> w tym: wysokość salda na rachunku VAT</t>
  </si>
  <si>
    <t xml:space="preserve">żywienia </t>
  </si>
  <si>
    <t>wydatki związane z organizacją zajęć na basenie</t>
  </si>
  <si>
    <t>wpłat na organizajcę wycieczek przedszkolnych : Zielone przedszkola</t>
  </si>
  <si>
    <t>wpływów z różnych opłat ( duplikaty legitymacji)</t>
  </si>
  <si>
    <t>wpływy z pozostałych usług</t>
  </si>
  <si>
    <t>wpływów z pozostałych usług</t>
  </si>
  <si>
    <t>suma bilansowa</t>
  </si>
  <si>
    <t>podatek od nieruchomości</t>
  </si>
  <si>
    <t>opłaty na rzecz budżetu państwa</t>
  </si>
  <si>
    <t>koszty postępowania sądowego w sprawach windykacyjnych</t>
  </si>
  <si>
    <t>szkolenia pracowników niebędących członkamikorpusu służby cywilnej</t>
  </si>
  <si>
    <t>różne opłaty i składki</t>
  </si>
  <si>
    <t>wpływów z tutułu zwrotów kosztów egzekucyjnych, opłat komornicznych</t>
  </si>
  <si>
    <t>otrzymanych kar i odszkodowań wynikającycy z umów</t>
  </si>
  <si>
    <t>zwrotów kosztów za media</t>
  </si>
  <si>
    <t xml:space="preserve">wypłatę wynagrodzeń bezosobowych </t>
  </si>
  <si>
    <t>składek na ubezpieczenie społeczne pracodawcy</t>
  </si>
  <si>
    <t>składek na Fundusz Pracy</t>
  </si>
  <si>
    <t>zakup artykułów spożywczych do przygotowania posiłków</t>
  </si>
  <si>
    <t>zakup nagród dla uczniów</t>
  </si>
  <si>
    <t>PPK pracodawcy</t>
  </si>
  <si>
    <t>zakup nagród dls uczniów</t>
  </si>
  <si>
    <t>DOCHODY I WYDATKI NA RACHUNKU WYDZIELONYM DOCHODÓW</t>
  </si>
  <si>
    <t>Licea ogólnokształcące</t>
  </si>
  <si>
    <t>Stan środków pieniężnych na dn. 31.12.2024 r.</t>
  </si>
  <si>
    <t>Wartość  niewydatkowanych na koniec 2024 roku środków, przekazanych na dochody budżetowe wynosi:</t>
  </si>
  <si>
    <t>Ognisko Pracy Pozaszkolnej</t>
  </si>
  <si>
    <t>Wpływy z tytułu kar i odszkodowań wynikających z umów</t>
  </si>
  <si>
    <t>Nagrody i wydatki osobowe nie zaliczane do wynagarodzeń</t>
  </si>
  <si>
    <t xml:space="preserve"> krajowe podróze służbowe pracowników w tym: zakup biletów komunikacji miejskiej </t>
  </si>
  <si>
    <t xml:space="preserve"> zagraniczne podróze służbowe pracowników </t>
  </si>
  <si>
    <t>zakup usług obejmujących wykonanie ekspertyz, analiz i opinii</t>
  </si>
  <si>
    <t>krajowe delegacje pracowników w tym; zakup biletów ZTM</t>
  </si>
  <si>
    <t>zagraniczne delegacje pracowników</t>
  </si>
  <si>
    <t>zakupu usług związanych z oranizajcą wycieczek szkolnych: Zielone Szkoły, Białe Szkoły</t>
  </si>
  <si>
    <t>wpłat z opłat i kosztów sądowych</t>
  </si>
  <si>
    <t>wpływów z różnych opłat (dyplikaty legitymacji)</t>
  </si>
  <si>
    <t>odsetki od nieterminowych  wpłat podatku VAT</t>
  </si>
  <si>
    <t>Wartość  niewydatkowanych na koniec 2025 roku środków, przekazanych na dochody budżetowe wynosi:</t>
  </si>
  <si>
    <t>Stan środków pieniężnych na dn. 31.12.2025 r.</t>
  </si>
  <si>
    <t>SPRAWOZDANIE OPISOWE  ZA  2025 ROK</t>
  </si>
  <si>
    <t>wpłat z rozliczeń / zwrotów VAT</t>
  </si>
  <si>
    <t>Środki pieniężne na rachunkach bankowych jednostek                                                   gromadzone w ramach rachunku wydzielonego dochodów na dn. 31.12.2025r.</t>
  </si>
  <si>
    <t>Nazwa jednostki</t>
  </si>
  <si>
    <t>stan rachunku na dn.31.12.2025 r.</t>
  </si>
  <si>
    <t>VAT</t>
  </si>
  <si>
    <t>Środki pieniężne na koniec roku RB-34s 150</t>
  </si>
  <si>
    <t>Szkoła Podstawowa Nr 65</t>
  </si>
  <si>
    <t>Szkoła Podstawowa Nr 68</t>
  </si>
  <si>
    <t>Szkoła Podstawowa Nr 92</t>
  </si>
  <si>
    <t>Szkoła Podstawowa Nr 267</t>
  </si>
  <si>
    <t>Szkoła Podstawowa Nr 391</t>
  </si>
  <si>
    <t>Szkoła Podstawowa Nr 392</t>
  </si>
  <si>
    <t>Szkoła Podstawowa Nr 396</t>
  </si>
  <si>
    <t>Dz.801 R.80101</t>
  </si>
  <si>
    <t>Przedszkole Nr 87</t>
  </si>
  <si>
    <t>Przedszkole Nr 96</t>
  </si>
  <si>
    <t>Przedszkole Nr 109</t>
  </si>
  <si>
    <t>Przedszkole Nr 130</t>
  </si>
  <si>
    <t>Przedszkole Nr 131</t>
  </si>
  <si>
    <t>Przedszkole Nr 132</t>
  </si>
  <si>
    <t>Przedszkole Nr 197</t>
  </si>
  <si>
    <t>Przedszkole Nr 212</t>
  </si>
  <si>
    <t>Przedszkole Nr 247</t>
  </si>
  <si>
    <t>Przedszkole Nr 288</t>
  </si>
  <si>
    <t>Przedszkole Nr 361</t>
  </si>
  <si>
    <t>Przedszkole Nr 433</t>
  </si>
  <si>
    <t>Przedszkole Nr 446</t>
  </si>
  <si>
    <t>Dz.801 R.80104</t>
  </si>
  <si>
    <t>Zespół Szkół Nr 28</t>
  </si>
  <si>
    <t xml:space="preserve">Zespół Szkół Elektronicznych i Licealnych </t>
  </si>
  <si>
    <t xml:space="preserve">Zespół Szkół Samochodowych i Licealnych </t>
  </si>
  <si>
    <t>Dz.801 R.80115</t>
  </si>
  <si>
    <t>I Liceum Ogólnokształcące</t>
  </si>
  <si>
    <t>XVI Liceum Ogólnokształcące</t>
  </si>
  <si>
    <t>LXIV Liceum Ogólnokształcące</t>
  </si>
  <si>
    <t>Zespół Szkół Nr 31</t>
  </si>
  <si>
    <t>Dz.801 R.80120</t>
  </si>
  <si>
    <t>Poradnia Psychlogiczno Pedagogoczna Nr 3</t>
  </si>
  <si>
    <t>Dz.854 R.85406</t>
  </si>
  <si>
    <t xml:space="preserve">Razem: </t>
  </si>
  <si>
    <t xml:space="preserve">Vat            st pocz </t>
  </si>
  <si>
    <t>zakup usług związanych z oranizajcą wycieczek przedszkolnych: Zielone Przedszkola</t>
  </si>
  <si>
    <t>Otrzymaej darowizny</t>
  </si>
  <si>
    <t>wpływów z usług ( zajęcia basenowe)</t>
  </si>
  <si>
    <t>składki na ubezpieczenie społeczne pracodawcy</t>
  </si>
  <si>
    <t>składki na Fundusz Pracy</t>
  </si>
  <si>
    <t>zakup usług związanych z oranizajcą wycieczek szkolnych: Zielone Szkoły, Białe Szkoły</t>
  </si>
  <si>
    <t>żywienia w stołówkach przedszkolnych</t>
  </si>
  <si>
    <t>otrzymanych kar i odszkodowań wynikających z umów</t>
  </si>
  <si>
    <t>wynajmu oraz dzierżawy pomieszczeń</t>
  </si>
  <si>
    <t>odsetek od nieterminowo uregulowanych należności</t>
  </si>
  <si>
    <t xml:space="preserve">odsetek od nieterminowo uregulowanych należności </t>
  </si>
  <si>
    <t>Załącznik Nr 11</t>
  </si>
  <si>
    <t>Zarządu Dzielnicy Żoliborz</t>
  </si>
  <si>
    <t>m.st. Warszawy</t>
  </si>
  <si>
    <t>do Uchwały 718/2026</t>
  </si>
  <si>
    <t>z 24.02.2026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</si>
</sst>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4"/>
      <name val="Verdana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5" fillId="0" borderId="0"/>
  </cellStyleXfs>
  <cellXfs count="118">
    <xf numFmtId="0" fontId="0" fillId="0" borderId="0" xfId="0"/>
    <xf numFmtId="0" fontId="3" fillId="2" borderId="0" xfId="0" applyFont="1" applyFill="1"/>
    <xf numFmtId="0" fontId="3" fillId="2" borderId="0" xfId="0" applyFont="1" applyFill="1" applyAlignment="1">
      <alignment horizontal="center" vertical="top"/>
    </xf>
    <xf numFmtId="0" fontId="2" fillId="6" borderId="0" xfId="0" applyFont="1" applyFill="1"/>
    <xf numFmtId="0" fontId="2" fillId="2" borderId="0" xfId="0" applyFont="1" applyFill="1"/>
    <xf numFmtId="0" fontId="2" fillId="2" borderId="5" xfId="0" applyFont="1" applyFill="1" applyBorder="1"/>
    <xf numFmtId="0" fontId="3" fillId="2" borderId="6" xfId="0" applyFont="1" applyFill="1" applyBorder="1"/>
    <xf numFmtId="0" fontId="3" fillId="2" borderId="7" xfId="0" applyFont="1" applyFill="1" applyBorder="1"/>
    <xf numFmtId="0" fontId="3" fillId="2" borderId="8" xfId="0" applyFont="1" applyFill="1" applyBorder="1"/>
    <xf numFmtId="0" fontId="3" fillId="2" borderId="9" xfId="0" applyFont="1" applyFill="1" applyBorder="1"/>
    <xf numFmtId="0" fontId="3" fillId="2" borderId="1" xfId="0" applyFont="1" applyFill="1" applyBorder="1" applyAlignment="1">
      <alignment horizontal="center"/>
    </xf>
    <xf numFmtId="44" fontId="3" fillId="7" borderId="1" xfId="1" applyFont="1" applyFill="1" applyBorder="1"/>
    <xf numFmtId="2" fontId="3" fillId="7" borderId="1" xfId="0" applyNumberFormat="1" applyFont="1" applyFill="1" applyBorder="1"/>
    <xf numFmtId="44" fontId="3" fillId="2" borderId="1" xfId="1" applyFont="1" applyFill="1" applyBorder="1"/>
    <xf numFmtId="2" fontId="3" fillId="2" borderId="9" xfId="0" applyNumberFormat="1" applyFont="1" applyFill="1" applyBorder="1"/>
    <xf numFmtId="44" fontId="3" fillId="0" borderId="9" xfId="1" applyFont="1" applyBorder="1" applyAlignment="1">
      <alignment vertical="top" wrapText="1"/>
    </xf>
    <xf numFmtId="0" fontId="2" fillId="2" borderId="8" xfId="0" applyFont="1" applyFill="1" applyBorder="1"/>
    <xf numFmtId="44" fontId="3" fillId="8" borderId="1" xfId="1" applyFont="1" applyFill="1" applyBorder="1"/>
    <xf numFmtId="2" fontId="3" fillId="8" borderId="1" xfId="0" applyNumberFormat="1" applyFont="1" applyFill="1" applyBorder="1"/>
    <xf numFmtId="44" fontId="2" fillId="2" borderId="8" xfId="1" applyFont="1" applyFill="1" applyBorder="1" applyAlignment="1"/>
    <xf numFmtId="44" fontId="3" fillId="2" borderId="0" xfId="1" applyFont="1" applyFill="1" applyBorder="1" applyAlignment="1"/>
    <xf numFmtId="44" fontId="3" fillId="2" borderId="0" xfId="1" applyFont="1" applyFill="1" applyBorder="1"/>
    <xf numFmtId="44" fontId="3" fillId="5" borderId="1" xfId="1" applyFont="1" applyFill="1" applyBorder="1"/>
    <xf numFmtId="0" fontId="3" fillId="2" borderId="10" xfId="0" applyFont="1" applyFill="1" applyBorder="1"/>
    <xf numFmtId="0" fontId="3" fillId="2" borderId="0" xfId="0" applyFont="1" applyFill="1" applyAlignment="1">
      <alignment wrapText="1"/>
    </xf>
    <xf numFmtId="0" fontId="2" fillId="2" borderId="0" xfId="0" applyFont="1" applyFill="1" applyAlignment="1">
      <alignment horizontal="left"/>
    </xf>
    <xf numFmtId="44" fontId="3" fillId="2" borderId="0" xfId="0" applyNumberFormat="1" applyFont="1" applyFill="1"/>
    <xf numFmtId="0" fontId="3" fillId="2" borderId="2" xfId="0" applyFont="1" applyFill="1" applyBorder="1"/>
    <xf numFmtId="0" fontId="3" fillId="2" borderId="3" xfId="0" applyFont="1" applyFill="1" applyBorder="1"/>
    <xf numFmtId="0" fontId="3" fillId="2" borderId="4" xfId="0" applyFont="1" applyFill="1" applyBorder="1"/>
    <xf numFmtId="0" fontId="3" fillId="7" borderId="1" xfId="0" applyFont="1" applyFill="1" applyBorder="1"/>
    <xf numFmtId="44" fontId="3" fillId="7" borderId="1" xfId="1" applyFont="1" applyFill="1" applyBorder="1" applyAlignment="1"/>
    <xf numFmtId="44" fontId="3" fillId="2" borderId="0" xfId="1" applyFont="1" applyFill="1"/>
    <xf numFmtId="44" fontId="3" fillId="5" borderId="1" xfId="1" applyFont="1" applyFill="1" applyBorder="1" applyAlignment="1"/>
    <xf numFmtId="0" fontId="3" fillId="2" borderId="1" xfId="0" applyFont="1" applyFill="1" applyBorder="1"/>
    <xf numFmtId="44" fontId="3" fillId="2" borderId="1" xfId="1" applyFont="1" applyFill="1" applyBorder="1" applyAlignment="1"/>
    <xf numFmtId="0" fontId="2" fillId="2" borderId="0" xfId="0" applyFont="1" applyFill="1" applyAlignment="1">
      <alignment horizontal="left" vertical="center"/>
    </xf>
    <xf numFmtId="0" fontId="3" fillId="0" borderId="3" xfId="0" applyFont="1" applyBorder="1"/>
    <xf numFmtId="0" fontId="3" fillId="0" borderId="4" xfId="0" applyFont="1" applyBorder="1"/>
    <xf numFmtId="0" fontId="2" fillId="2" borderId="0" xfId="0" applyFont="1" applyFill="1" applyAlignment="1">
      <alignment vertical="center"/>
    </xf>
    <xf numFmtId="0" fontId="2" fillId="4" borderId="0" xfId="0" applyFont="1" applyFill="1"/>
    <xf numFmtId="0" fontId="2" fillId="4" borderId="0" xfId="0" applyFont="1" applyFill="1" applyAlignment="1">
      <alignment horizontal="left"/>
    </xf>
    <xf numFmtId="0" fontId="3" fillId="4" borderId="0" xfId="0" applyFont="1" applyFill="1"/>
    <xf numFmtId="0" fontId="3" fillId="2" borderId="5" xfId="0" applyFont="1" applyFill="1" applyBorder="1"/>
    <xf numFmtId="2" fontId="3" fillId="2" borderId="1" xfId="0" applyNumberFormat="1" applyFont="1" applyFill="1" applyBorder="1"/>
    <xf numFmtId="2" fontId="3" fillId="2" borderId="0" xfId="0" applyNumberFormat="1" applyFont="1" applyFill="1"/>
    <xf numFmtId="44" fontId="3" fillId="8" borderId="11" xfId="1" applyFont="1" applyFill="1" applyBorder="1"/>
    <xf numFmtId="0" fontId="4" fillId="0" borderId="0" xfId="0" applyFont="1" applyAlignment="1">
      <alignment horizontal="center"/>
    </xf>
    <xf numFmtId="0" fontId="4" fillId="0" borderId="1" xfId="0" applyFont="1" applyBorder="1"/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0" fillId="0" borderId="1" xfId="0" applyBorder="1"/>
    <xf numFmtId="44" fontId="0" fillId="0" borderId="1" xfId="1" applyFont="1" applyBorder="1"/>
    <xf numFmtId="0" fontId="4" fillId="9" borderId="1" xfId="0" applyFont="1" applyFill="1" applyBorder="1"/>
    <xf numFmtId="44" fontId="4" fillId="9" borderId="1" xfId="1" applyFont="1" applyFill="1" applyBorder="1"/>
    <xf numFmtId="44" fontId="0" fillId="2" borderId="1" xfId="1" applyFont="1" applyFill="1" applyBorder="1"/>
    <xf numFmtId="44" fontId="4" fillId="0" borderId="1" xfId="0" applyNumberFormat="1" applyFont="1" applyBorder="1"/>
    <xf numFmtId="0" fontId="4" fillId="0" borderId="12" xfId="0" applyFont="1" applyBorder="1" applyAlignment="1">
      <alignment horizontal="center" wrapText="1"/>
    </xf>
    <xf numFmtId="0" fontId="4" fillId="0" borderId="12" xfId="0" applyFont="1" applyBorder="1" applyAlignment="1">
      <alignment horizontal="center"/>
    </xf>
    <xf numFmtId="0" fontId="4" fillId="10" borderId="1" xfId="0" applyFont="1" applyFill="1" applyBorder="1" applyAlignment="1">
      <alignment horizontal="center"/>
    </xf>
    <xf numFmtId="0" fontId="4" fillId="0" borderId="0" xfId="0" applyFont="1"/>
    <xf numFmtId="0" fontId="0" fillId="0" borderId="0" xfId="0" applyAlignment="1">
      <alignment wrapText="1"/>
    </xf>
    <xf numFmtId="0" fontId="3" fillId="7" borderId="1" xfId="0" applyFont="1" applyFill="1" applyBorder="1" applyAlignment="1">
      <alignment vertical="center"/>
    </xf>
    <xf numFmtId="0" fontId="3" fillId="8" borderId="1" xfId="0" applyFont="1" applyFill="1" applyBorder="1" applyAlignment="1">
      <alignment vertical="center"/>
    </xf>
    <xf numFmtId="0" fontId="3" fillId="6" borderId="0" xfId="0" applyFont="1" applyFill="1"/>
    <xf numFmtId="0" fontId="2" fillId="3" borderId="0" xfId="0" applyFont="1" applyFill="1" applyAlignment="1">
      <alignment vertical="center"/>
    </xf>
    <xf numFmtId="0" fontId="2" fillId="3" borderId="0" xfId="0" applyFont="1" applyFill="1" applyAlignment="1">
      <alignment horizontal="left" vertical="center"/>
    </xf>
    <xf numFmtId="0" fontId="3" fillId="3" borderId="0" xfId="0" applyFont="1" applyFill="1" applyAlignment="1">
      <alignment vertical="center"/>
    </xf>
    <xf numFmtId="10" fontId="6" fillId="0" borderId="0" xfId="2" applyNumberFormat="1" applyFont="1" applyAlignment="1">
      <alignment vertical="center"/>
    </xf>
    <xf numFmtId="0" fontId="3" fillId="2" borderId="0" xfId="0" applyFont="1" applyFill="1" applyAlignment="1">
      <alignment vertical="center"/>
    </xf>
    <xf numFmtId="3" fontId="6" fillId="0" borderId="0" xfId="2" applyNumberFormat="1" applyFont="1" applyAlignment="1">
      <alignment vertical="center"/>
    </xf>
    <xf numFmtId="0" fontId="3" fillId="2" borderId="1" xfId="0" applyFont="1" applyFill="1" applyBorder="1" applyAlignment="1">
      <alignment horizontal="center"/>
    </xf>
    <xf numFmtId="44" fontId="3" fillId="7" borderId="1" xfId="1" applyFont="1" applyFill="1" applyBorder="1" applyAlignment="1"/>
    <xf numFmtId="44" fontId="3" fillId="8" borderId="1" xfId="1" applyFont="1" applyFill="1" applyBorder="1" applyAlignment="1"/>
    <xf numFmtId="0" fontId="2" fillId="2" borderId="0" xfId="0" applyFont="1" applyFill="1" applyAlignment="1">
      <alignment vertical="center"/>
    </xf>
    <xf numFmtId="0" fontId="3" fillId="2" borderId="1" xfId="0" applyFont="1" applyFill="1" applyBorder="1" applyAlignment="1">
      <alignment wrapText="1"/>
    </xf>
    <xf numFmtId="0" fontId="2" fillId="6" borderId="0" xfId="0" applyFont="1" applyFill="1"/>
    <xf numFmtId="44" fontId="3" fillId="8" borderId="2" xfId="1" applyFont="1" applyFill="1" applyBorder="1" applyAlignment="1"/>
    <xf numFmtId="44" fontId="3" fillId="8" borderId="4" xfId="1" applyFont="1" applyFill="1" applyBorder="1" applyAlignment="1"/>
    <xf numFmtId="44" fontId="3" fillId="2" borderId="8" xfId="1" applyFont="1" applyFill="1" applyBorder="1" applyAlignment="1">
      <alignment vertical="top" wrapText="1"/>
    </xf>
    <xf numFmtId="0" fontId="3" fillId="0" borderId="0" xfId="0" applyFont="1" applyAlignment="1">
      <alignment vertical="top" wrapText="1"/>
    </xf>
    <xf numFmtId="0" fontId="3" fillId="0" borderId="9" xfId="0" applyFont="1" applyBorder="1" applyAlignment="1">
      <alignment vertical="top" wrapText="1"/>
    </xf>
    <xf numFmtId="0" fontId="3" fillId="0" borderId="8" xfId="0" applyFont="1" applyBorder="1" applyAlignment="1">
      <alignment vertical="top" wrapText="1"/>
    </xf>
    <xf numFmtId="0" fontId="3" fillId="5" borderId="1" xfId="0" applyFont="1" applyFill="1" applyBorder="1" applyAlignment="1">
      <alignment wrapText="1"/>
    </xf>
    <xf numFmtId="0" fontId="3" fillId="2" borderId="2" xfId="0" applyFont="1" applyFill="1" applyBorder="1"/>
    <xf numFmtId="0" fontId="3" fillId="0" borderId="3" xfId="0" applyFont="1" applyBorder="1"/>
    <xf numFmtId="0" fontId="3" fillId="0" borderId="4" xfId="0" applyFont="1" applyBorder="1"/>
    <xf numFmtId="44" fontId="3" fillId="2" borderId="2" xfId="1" applyFont="1" applyFill="1" applyBorder="1" applyAlignment="1"/>
    <xf numFmtId="0" fontId="0" fillId="0" borderId="4" xfId="0" applyBorder="1"/>
    <xf numFmtId="0" fontId="3" fillId="7" borderId="1" xfId="0" applyFont="1" applyFill="1" applyBorder="1" applyAlignment="1">
      <alignment vertical="center"/>
    </xf>
    <xf numFmtId="0" fontId="3" fillId="7" borderId="1" xfId="0" applyFont="1" applyFill="1" applyBorder="1" applyAlignment="1">
      <alignment vertical="center" wrapText="1"/>
    </xf>
    <xf numFmtId="0" fontId="3" fillId="8" borderId="1" xfId="0" applyFont="1" applyFill="1" applyBorder="1" applyAlignment="1">
      <alignment vertical="center" wrapText="1"/>
    </xf>
    <xf numFmtId="0" fontId="3" fillId="7" borderId="2" xfId="0" applyFont="1" applyFill="1" applyBorder="1" applyAlignment="1">
      <alignment horizontal="left" vertical="center" wrapText="1"/>
    </xf>
    <xf numFmtId="0" fontId="3" fillId="7" borderId="4" xfId="0" applyFont="1" applyFill="1" applyBorder="1" applyAlignment="1">
      <alignment horizontal="left" vertical="center" wrapText="1"/>
    </xf>
    <xf numFmtId="0" fontId="3" fillId="2" borderId="0" xfId="0" applyFont="1" applyFill="1"/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 vertical="top"/>
    </xf>
    <xf numFmtId="0" fontId="3" fillId="8" borderId="1" xfId="0" applyFont="1" applyFill="1" applyBorder="1" applyAlignment="1">
      <alignment vertical="center"/>
    </xf>
    <xf numFmtId="0" fontId="3" fillId="2" borderId="0" xfId="0" applyFont="1" applyFill="1" applyAlignment="1">
      <alignment wrapText="1"/>
    </xf>
    <xf numFmtId="0" fontId="2" fillId="2" borderId="0" xfId="0" applyFont="1" applyFill="1" applyAlignment="1">
      <alignment horizontal="left" vertical="center"/>
    </xf>
    <xf numFmtId="0" fontId="3" fillId="8" borderId="1" xfId="0" applyFont="1" applyFill="1" applyBorder="1" applyAlignment="1">
      <alignment wrapText="1"/>
    </xf>
    <xf numFmtId="0" fontId="3" fillId="2" borderId="1" xfId="0" applyFont="1" applyFill="1" applyBorder="1"/>
    <xf numFmtId="0" fontId="3" fillId="7" borderId="2" xfId="0" applyFont="1" applyFill="1" applyBorder="1" applyAlignment="1">
      <alignment vertical="center" wrapText="1"/>
    </xf>
    <xf numFmtId="0" fontId="3" fillId="7" borderId="4" xfId="0" applyFont="1" applyFill="1" applyBorder="1" applyAlignment="1">
      <alignment vertical="center" wrapText="1"/>
    </xf>
    <xf numFmtId="0" fontId="3" fillId="8" borderId="1" xfId="0" applyFont="1" applyFill="1" applyBorder="1"/>
    <xf numFmtId="0" fontId="3" fillId="8" borderId="2" xfId="0" applyFont="1" applyFill="1" applyBorder="1" applyAlignment="1">
      <alignment horizontal="left" vertical="center" wrapText="1"/>
    </xf>
    <xf numFmtId="0" fontId="3" fillId="8" borderId="4" xfId="0" applyFont="1" applyFill="1" applyBorder="1" applyAlignment="1">
      <alignment horizontal="left" vertical="center" wrapText="1"/>
    </xf>
    <xf numFmtId="0" fontId="0" fillId="0" borderId="3" xfId="0" applyBorder="1"/>
    <xf numFmtId="0" fontId="3" fillId="8" borderId="11" xfId="0" applyFont="1" applyFill="1" applyBorder="1" applyAlignment="1">
      <alignment vertical="center" wrapText="1"/>
    </xf>
    <xf numFmtId="0" fontId="3" fillId="8" borderId="2" xfId="0" applyFont="1" applyFill="1" applyBorder="1" applyAlignment="1">
      <alignment vertical="center"/>
    </xf>
    <xf numFmtId="0" fontId="3" fillId="8" borderId="4" xfId="0" applyFont="1" applyFill="1" applyBorder="1" applyAlignment="1">
      <alignment vertical="center"/>
    </xf>
    <xf numFmtId="0" fontId="3" fillId="7" borderId="2" xfId="0" applyFont="1" applyFill="1" applyBorder="1" applyAlignment="1">
      <alignment wrapText="1"/>
    </xf>
    <xf numFmtId="0" fontId="0" fillId="0" borderId="4" xfId="0" applyBorder="1" applyAlignment="1">
      <alignment wrapText="1"/>
    </xf>
    <xf numFmtId="0" fontId="3" fillId="8" borderId="2" xfId="0" applyFont="1" applyFill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3" fillId="7" borderId="1" xfId="0" applyFont="1" applyFill="1" applyBorder="1" applyAlignment="1">
      <alignment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</cellXfs>
  <cellStyles count="3">
    <cellStyle name="Normalny" xfId="0" builtinId="0"/>
    <cellStyle name="Normalny_MATRYCA_BJB 2" xfId="2" xr:uid="{CFF94427-D042-476D-8BDB-A8B3EA5685BA}"/>
    <cellStyle name="Walutowy" xfId="1" builtin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81"/>
  <sheetViews>
    <sheetView tabSelected="1" showWhiteSpace="0" zoomScale="115" zoomScaleNormal="115" zoomScalePageLayoutView="130" workbookViewId="0">
      <selection activeCell="G14" sqref="G14"/>
    </sheetView>
  </sheetViews>
  <sheetFormatPr defaultRowHeight="12.75" x14ac:dyDescent="0.2"/>
  <cols>
    <col min="1" max="1" width="16" style="1" customWidth="1"/>
    <col min="2" max="2" width="34.85546875" style="1" customWidth="1"/>
    <col min="3" max="3" width="29.7109375" style="1" customWidth="1"/>
    <col min="4" max="4" width="16.42578125" style="1" customWidth="1"/>
    <col min="5" max="16384" width="9.140625" style="1"/>
  </cols>
  <sheetData>
    <row r="1" spans="1:4" ht="18" x14ac:dyDescent="0.2">
      <c r="C1" s="68" t="s">
        <v>141</v>
      </c>
      <c r="D1" s="69"/>
    </row>
    <row r="2" spans="1:4" ht="18" x14ac:dyDescent="0.2">
      <c r="C2" s="70" t="s">
        <v>144</v>
      </c>
      <c r="D2" s="69"/>
    </row>
    <row r="3" spans="1:4" ht="18" x14ac:dyDescent="0.2">
      <c r="C3" s="70" t="s">
        <v>142</v>
      </c>
      <c r="D3" s="69"/>
    </row>
    <row r="4" spans="1:4" ht="18" x14ac:dyDescent="0.2">
      <c r="C4" s="70" t="s">
        <v>143</v>
      </c>
      <c r="D4" s="69"/>
    </row>
    <row r="5" spans="1:4" ht="18" x14ac:dyDescent="0.2">
      <c r="C5" s="70" t="s">
        <v>145</v>
      </c>
      <c r="D5" s="69"/>
    </row>
    <row r="9" spans="1:4" x14ac:dyDescent="0.2">
      <c r="A9" s="95" t="s">
        <v>88</v>
      </c>
      <c r="B9" s="95"/>
      <c r="C9" s="95"/>
      <c r="D9" s="95"/>
    </row>
    <row r="10" spans="1:4" ht="30.75" customHeight="1" x14ac:dyDescent="0.2">
      <c r="A10" s="95" t="s">
        <v>70</v>
      </c>
      <c r="B10" s="95"/>
      <c r="C10" s="95"/>
      <c r="D10" s="95"/>
    </row>
    <row r="11" spans="1:4" ht="25.5" customHeight="1" x14ac:dyDescent="0.2">
      <c r="A11" s="96" t="s">
        <v>0</v>
      </c>
      <c r="B11" s="96"/>
      <c r="C11" s="96"/>
      <c r="D11" s="96"/>
    </row>
    <row r="12" spans="1:4" ht="30" hidden="1" customHeight="1" x14ac:dyDescent="0.2">
      <c r="A12" s="2"/>
      <c r="B12" s="2"/>
      <c r="C12" s="2"/>
      <c r="D12" s="2"/>
    </row>
    <row r="14" spans="1:4" ht="24" customHeight="1" x14ac:dyDescent="0.2">
      <c r="A14" s="3" t="s">
        <v>2</v>
      </c>
      <c r="B14" s="76" t="s">
        <v>1</v>
      </c>
      <c r="C14" s="76"/>
      <c r="D14" s="64"/>
    </row>
    <row r="15" spans="1:4" x14ac:dyDescent="0.2">
      <c r="A15" s="4"/>
      <c r="B15" s="4"/>
      <c r="C15" s="4"/>
    </row>
    <row r="17" spans="1:4" x14ac:dyDescent="0.2">
      <c r="A17" s="5" t="s">
        <v>6</v>
      </c>
      <c r="B17" s="6"/>
      <c r="C17" s="6"/>
      <c r="D17" s="7"/>
    </row>
    <row r="18" spans="1:4" x14ac:dyDescent="0.2">
      <c r="A18" s="8"/>
      <c r="D18" s="9"/>
    </row>
    <row r="19" spans="1:4" x14ac:dyDescent="0.2">
      <c r="A19" s="71" t="s">
        <v>3</v>
      </c>
      <c r="B19" s="71"/>
      <c r="C19" s="10" t="s">
        <v>4</v>
      </c>
      <c r="D19" s="10" t="s">
        <v>5</v>
      </c>
    </row>
    <row r="20" spans="1:4" ht="21.75" customHeight="1" x14ac:dyDescent="0.2">
      <c r="A20" s="72">
        <f>A53+A118+A164+A221</f>
        <v>15042500</v>
      </c>
      <c r="B20" s="72"/>
      <c r="C20" s="11">
        <f>C53+C118+C164+C221</f>
        <v>12391587.889999999</v>
      </c>
      <c r="D20" s="12">
        <f>C20/A20*100</f>
        <v>82.377183912248626</v>
      </c>
    </row>
    <row r="21" spans="1:4" ht="15" x14ac:dyDescent="0.25">
      <c r="A21" s="87" t="s">
        <v>54</v>
      </c>
      <c r="B21" s="88"/>
      <c r="C21" s="13">
        <f>C20+D39</f>
        <v>15151472.699999999</v>
      </c>
      <c r="D21" s="14"/>
    </row>
    <row r="22" spans="1:4" hidden="1" x14ac:dyDescent="0.2">
      <c r="A22" s="79"/>
      <c r="B22" s="80"/>
      <c r="C22" s="80"/>
      <c r="D22" s="81"/>
    </row>
    <row r="23" spans="1:4" ht="36.75" hidden="1" customHeight="1" x14ac:dyDescent="0.2">
      <c r="A23" s="82"/>
      <c r="B23" s="80"/>
      <c r="C23" s="80"/>
      <c r="D23" s="81"/>
    </row>
    <row r="24" spans="1:4" ht="3.75" hidden="1" customHeight="1" x14ac:dyDescent="0.2">
      <c r="A24" s="82"/>
      <c r="B24" s="80"/>
      <c r="C24" s="80"/>
      <c r="D24" s="81"/>
    </row>
    <row r="25" spans="1:4" hidden="1" x14ac:dyDescent="0.2">
      <c r="A25" s="82"/>
      <c r="B25" s="80"/>
      <c r="C25" s="80"/>
      <c r="D25" s="81"/>
    </row>
    <row r="26" spans="1:4" hidden="1" x14ac:dyDescent="0.2">
      <c r="A26" s="82"/>
      <c r="B26" s="80"/>
      <c r="C26" s="80"/>
      <c r="D26" s="81"/>
    </row>
    <row r="27" spans="1:4" hidden="1" x14ac:dyDescent="0.2">
      <c r="A27" s="82"/>
      <c r="B27" s="80"/>
      <c r="C27" s="80"/>
      <c r="D27" s="15">
        <v>2623350</v>
      </c>
    </row>
    <row r="28" spans="1:4" hidden="1" x14ac:dyDescent="0.2">
      <c r="A28" s="82"/>
      <c r="B28" s="80"/>
      <c r="C28" s="80"/>
      <c r="D28" s="15">
        <v>1028880</v>
      </c>
    </row>
    <row r="29" spans="1:4" hidden="1" x14ac:dyDescent="0.2">
      <c r="A29" s="82"/>
      <c r="B29" s="80"/>
      <c r="C29" s="80"/>
      <c r="D29" s="15">
        <v>51220</v>
      </c>
    </row>
    <row r="30" spans="1:4" hidden="1" x14ac:dyDescent="0.2">
      <c r="A30" s="82"/>
      <c r="B30" s="80"/>
      <c r="C30" s="80"/>
      <c r="D30" s="15">
        <v>1339760</v>
      </c>
    </row>
    <row r="31" spans="1:4" ht="31.5" hidden="1" customHeight="1" x14ac:dyDescent="0.2">
      <c r="A31" s="82"/>
      <c r="B31" s="80"/>
      <c r="C31" s="80"/>
      <c r="D31" s="81"/>
    </row>
    <row r="32" spans="1:4" ht="31.5" hidden="1" customHeight="1" x14ac:dyDescent="0.2">
      <c r="A32" s="82"/>
      <c r="B32" s="80"/>
      <c r="C32" s="80"/>
      <c r="D32" s="81"/>
    </row>
    <row r="33" spans="1:4" x14ac:dyDescent="0.2">
      <c r="A33" s="16" t="s">
        <v>7</v>
      </c>
      <c r="D33" s="9"/>
    </row>
    <row r="34" spans="1:4" x14ac:dyDescent="0.2">
      <c r="A34" s="8"/>
      <c r="D34" s="9"/>
    </row>
    <row r="35" spans="1:4" x14ac:dyDescent="0.2">
      <c r="A35" s="71" t="s">
        <v>3</v>
      </c>
      <c r="B35" s="71"/>
      <c r="C35" s="10" t="s">
        <v>4</v>
      </c>
      <c r="D35" s="10" t="s">
        <v>5</v>
      </c>
    </row>
    <row r="36" spans="1:4" ht="21.75" customHeight="1" x14ac:dyDescent="0.2">
      <c r="A36" s="77">
        <f>A58+A123+A169+A226</f>
        <v>15042500</v>
      </c>
      <c r="B36" s="78"/>
      <c r="C36" s="17">
        <f>C58+C123+C169+C226</f>
        <v>12364731.85</v>
      </c>
      <c r="D36" s="18">
        <f>C36/A36*100</f>
        <v>82.198649493102877</v>
      </c>
    </row>
    <row r="37" spans="1:4" ht="15" x14ac:dyDescent="0.25">
      <c r="A37" s="87" t="s">
        <v>54</v>
      </c>
      <c r="B37" s="88"/>
      <c r="C37" s="13">
        <f>C36+D41</f>
        <v>15151472.699999999</v>
      </c>
      <c r="D37" s="14"/>
    </row>
    <row r="38" spans="1:4" x14ac:dyDescent="0.2">
      <c r="A38" s="19" t="s">
        <v>44</v>
      </c>
      <c r="B38" s="20"/>
      <c r="C38" s="21"/>
      <c r="D38" s="14"/>
    </row>
    <row r="39" spans="1:4" ht="18.75" customHeight="1" x14ac:dyDescent="0.2">
      <c r="A39" s="84" t="s">
        <v>8</v>
      </c>
      <c r="B39" s="85"/>
      <c r="C39" s="86"/>
      <c r="D39" s="13">
        <f>D61+D126+D172+D229</f>
        <v>2759884.8099999996</v>
      </c>
    </row>
    <row r="40" spans="1:4" ht="18.75" customHeight="1" x14ac:dyDescent="0.2">
      <c r="A40" s="83" t="s">
        <v>47</v>
      </c>
      <c r="B40" s="83"/>
      <c r="C40" s="22">
        <f>C62+C173+C230</f>
        <v>9657.59</v>
      </c>
      <c r="D40" s="9"/>
    </row>
    <row r="41" spans="1:4" ht="18.75" customHeight="1" x14ac:dyDescent="0.2">
      <c r="A41" s="84" t="s">
        <v>87</v>
      </c>
      <c r="B41" s="85"/>
      <c r="C41" s="86"/>
      <c r="D41" s="13">
        <f>D63+D128+D174+D231</f>
        <v>2786740.85</v>
      </c>
    </row>
    <row r="42" spans="1:4" ht="18.75" customHeight="1" x14ac:dyDescent="0.2">
      <c r="A42" s="83" t="s">
        <v>47</v>
      </c>
      <c r="B42" s="83"/>
      <c r="C42" s="22">
        <f>C64+C129+C175+C232</f>
        <v>14087.2</v>
      </c>
      <c r="D42" s="23"/>
    </row>
    <row r="43" spans="1:4" x14ac:dyDescent="0.2">
      <c r="A43" s="24"/>
      <c r="B43" s="24"/>
      <c r="C43" s="21"/>
    </row>
    <row r="44" spans="1:4" hidden="1" x14ac:dyDescent="0.2">
      <c r="A44" s="24"/>
      <c r="B44" s="24"/>
      <c r="C44" s="21"/>
    </row>
    <row r="45" spans="1:4" ht="91.5" hidden="1" customHeight="1" x14ac:dyDescent="0.2">
      <c r="A45" s="24"/>
      <c r="B45" s="24"/>
      <c r="C45" s="21"/>
    </row>
    <row r="46" spans="1:4" x14ac:dyDescent="0.2">
      <c r="A46" s="24"/>
      <c r="B46" s="24"/>
      <c r="C46" s="21"/>
    </row>
    <row r="47" spans="1:4" ht="30" customHeight="1" x14ac:dyDescent="0.2">
      <c r="A47" s="65" t="s">
        <v>9</v>
      </c>
      <c r="B47" s="66">
        <v>80101</v>
      </c>
      <c r="C47" s="65" t="s">
        <v>10</v>
      </c>
      <c r="D47" s="67"/>
    </row>
    <row r="48" spans="1:4" ht="21.75" customHeight="1" x14ac:dyDescent="0.2">
      <c r="A48" s="4"/>
      <c r="B48" s="25"/>
      <c r="C48" s="4"/>
    </row>
    <row r="49" spans="1:4" x14ac:dyDescent="0.2">
      <c r="A49" s="4"/>
      <c r="B49" s="4"/>
      <c r="C49" s="4"/>
    </row>
    <row r="50" spans="1:4" x14ac:dyDescent="0.2">
      <c r="A50" s="5" t="s">
        <v>6</v>
      </c>
      <c r="B50" s="6"/>
      <c r="C50" s="6"/>
      <c r="D50" s="7"/>
    </row>
    <row r="51" spans="1:4" x14ac:dyDescent="0.2">
      <c r="A51" s="8"/>
      <c r="D51" s="9"/>
    </row>
    <row r="52" spans="1:4" ht="13.5" customHeight="1" x14ac:dyDescent="0.2">
      <c r="A52" s="71" t="s">
        <v>3</v>
      </c>
      <c r="B52" s="71"/>
      <c r="C52" s="10" t="s">
        <v>4</v>
      </c>
      <c r="D52" s="10" t="s">
        <v>5</v>
      </c>
    </row>
    <row r="53" spans="1:4" ht="13.5" customHeight="1" x14ac:dyDescent="0.2">
      <c r="A53" s="72">
        <v>6231000</v>
      </c>
      <c r="B53" s="72"/>
      <c r="C53" s="11">
        <f>SUM(C67:C81)</f>
        <v>5578360.3300000001</v>
      </c>
      <c r="D53" s="12">
        <f>(C53/A53)*100</f>
        <v>89.525924089231268</v>
      </c>
    </row>
    <row r="54" spans="1:4" ht="15" x14ac:dyDescent="0.25">
      <c r="A54" s="87" t="s">
        <v>54</v>
      </c>
      <c r="B54" s="88"/>
      <c r="C54" s="13">
        <f>C53+D61</f>
        <v>6709649.8300000001</v>
      </c>
      <c r="D54" s="14"/>
    </row>
    <row r="55" spans="1:4" x14ac:dyDescent="0.2">
      <c r="A55" s="16" t="s">
        <v>7</v>
      </c>
      <c r="D55" s="9"/>
    </row>
    <row r="56" spans="1:4" ht="5.25" customHeight="1" x14ac:dyDescent="0.2">
      <c r="A56" s="8"/>
      <c r="D56" s="9"/>
    </row>
    <row r="57" spans="1:4" x14ac:dyDescent="0.2">
      <c r="A57" s="71" t="s">
        <v>3</v>
      </c>
      <c r="B57" s="71"/>
      <c r="C57" s="10" t="s">
        <v>4</v>
      </c>
      <c r="D57" s="10" t="s">
        <v>5</v>
      </c>
    </row>
    <row r="58" spans="1:4" ht="15" customHeight="1" x14ac:dyDescent="0.2">
      <c r="A58" s="73">
        <v>6231000</v>
      </c>
      <c r="B58" s="73"/>
      <c r="C58" s="17">
        <f>SUM(C83:C103)+D61-C62</f>
        <v>5510420.2000000002</v>
      </c>
      <c r="D58" s="18">
        <f>C58/A58*100</f>
        <v>88.435567324666991</v>
      </c>
    </row>
    <row r="59" spans="1:4" ht="13.5" customHeight="1" x14ac:dyDescent="0.25">
      <c r="A59" s="87" t="s">
        <v>54</v>
      </c>
      <c r="B59" s="88"/>
      <c r="C59" s="13">
        <f>C58+D63</f>
        <v>6709649.8300000001</v>
      </c>
      <c r="D59" s="14"/>
    </row>
    <row r="60" spans="1:4" ht="15" customHeight="1" x14ac:dyDescent="0.2">
      <c r="A60" s="19" t="s">
        <v>44</v>
      </c>
      <c r="B60" s="20"/>
      <c r="C60" s="21"/>
      <c r="D60" s="14"/>
    </row>
    <row r="61" spans="1:4" ht="16.5" customHeight="1" x14ac:dyDescent="0.2">
      <c r="A61" s="84" t="s">
        <v>8</v>
      </c>
      <c r="B61" s="85"/>
      <c r="C61" s="86"/>
      <c r="D61" s="13">
        <v>1131289.5</v>
      </c>
    </row>
    <row r="62" spans="1:4" ht="16.5" customHeight="1" x14ac:dyDescent="0.2">
      <c r="A62" s="75" t="s">
        <v>47</v>
      </c>
      <c r="B62" s="75"/>
      <c r="C62" s="13">
        <v>5726.29</v>
      </c>
      <c r="D62" s="13"/>
    </row>
    <row r="63" spans="1:4" ht="16.5" customHeight="1" x14ac:dyDescent="0.2">
      <c r="A63" s="27" t="s">
        <v>87</v>
      </c>
      <c r="B63" s="28"/>
      <c r="C63" s="29"/>
      <c r="D63" s="13">
        <v>1199229.6299999999</v>
      </c>
    </row>
    <row r="64" spans="1:4" ht="16.5" customHeight="1" x14ac:dyDescent="0.2">
      <c r="A64" s="75" t="s">
        <v>47</v>
      </c>
      <c r="B64" s="75"/>
      <c r="C64" s="13">
        <v>7087.05</v>
      </c>
      <c r="D64" s="23"/>
    </row>
    <row r="65" spans="1:4" ht="53.25" customHeight="1" x14ac:dyDescent="0.2">
      <c r="A65" s="24"/>
      <c r="B65" s="24"/>
      <c r="C65" s="21"/>
    </row>
    <row r="66" spans="1:4" ht="24" customHeight="1" x14ac:dyDescent="0.2">
      <c r="A66" s="74" t="s">
        <v>11</v>
      </c>
      <c r="B66" s="74"/>
      <c r="C66" s="74"/>
      <c r="D66" s="74"/>
    </row>
    <row r="67" spans="1:4" ht="15.75" customHeight="1" x14ac:dyDescent="0.2">
      <c r="A67" s="62" t="s">
        <v>43</v>
      </c>
      <c r="B67" s="62"/>
      <c r="C67" s="31">
        <v>1819321.33</v>
      </c>
    </row>
    <row r="68" spans="1:4" ht="15.75" customHeight="1" x14ac:dyDescent="0.2">
      <c r="A68" s="89" t="s">
        <v>48</v>
      </c>
      <c r="B68" s="89"/>
      <c r="C68" s="11">
        <f>3228421.89+57285</f>
        <v>3285706.89</v>
      </c>
    </row>
    <row r="69" spans="1:4" ht="15.75" customHeight="1" x14ac:dyDescent="0.2">
      <c r="A69" s="90" t="s">
        <v>62</v>
      </c>
      <c r="B69" s="90"/>
      <c r="C69" s="11">
        <v>11734.88</v>
      </c>
    </row>
    <row r="70" spans="1:4" ht="15.75" customHeight="1" x14ac:dyDescent="0.2">
      <c r="A70" s="90" t="s">
        <v>14</v>
      </c>
      <c r="B70" s="90"/>
      <c r="C70" s="11">
        <v>17945</v>
      </c>
    </row>
    <row r="71" spans="1:4" ht="15.75" customHeight="1" x14ac:dyDescent="0.2">
      <c r="A71" s="89" t="s">
        <v>132</v>
      </c>
      <c r="B71" s="89"/>
      <c r="C71" s="11">
        <v>20730</v>
      </c>
    </row>
    <row r="72" spans="1:4" ht="25.5" customHeight="1" x14ac:dyDescent="0.2">
      <c r="A72" s="90" t="s">
        <v>46</v>
      </c>
      <c r="B72" s="90"/>
      <c r="C72" s="11">
        <v>278292</v>
      </c>
    </row>
    <row r="73" spans="1:4" ht="24.75" customHeight="1" x14ac:dyDescent="0.2">
      <c r="A73" s="90" t="s">
        <v>16</v>
      </c>
      <c r="B73" s="90"/>
      <c r="C73" s="11">
        <v>38302.9</v>
      </c>
    </row>
    <row r="74" spans="1:4" ht="15.75" customHeight="1" x14ac:dyDescent="0.2">
      <c r="A74" s="90" t="s">
        <v>84</v>
      </c>
      <c r="B74" s="90"/>
      <c r="C74" s="11">
        <v>1695.8</v>
      </c>
    </row>
    <row r="75" spans="1:4" ht="15.75" customHeight="1" x14ac:dyDescent="0.2">
      <c r="A75" s="90" t="s">
        <v>17</v>
      </c>
      <c r="B75" s="90"/>
      <c r="C75" s="11">
        <v>208</v>
      </c>
    </row>
    <row r="76" spans="1:4" ht="15.75" customHeight="1" x14ac:dyDescent="0.2">
      <c r="A76" s="90" t="s">
        <v>139</v>
      </c>
      <c r="B76" s="90"/>
      <c r="C76" s="11">
        <v>3099.31</v>
      </c>
    </row>
    <row r="77" spans="1:4" ht="25.5" hidden="1" customHeight="1" x14ac:dyDescent="0.2">
      <c r="A77" s="90" t="s">
        <v>60</v>
      </c>
      <c r="B77" s="90"/>
      <c r="C77" s="11"/>
    </row>
    <row r="78" spans="1:4" ht="21.75" customHeight="1" x14ac:dyDescent="0.2">
      <c r="A78" s="90" t="s">
        <v>61</v>
      </c>
      <c r="B78" s="90"/>
      <c r="C78" s="11">
        <v>9594</v>
      </c>
    </row>
    <row r="79" spans="1:4" ht="15.75" customHeight="1" x14ac:dyDescent="0.2">
      <c r="A79" s="90" t="s">
        <v>18</v>
      </c>
      <c r="B79" s="90"/>
      <c r="C79" s="11">
        <v>77490.350000000006</v>
      </c>
    </row>
    <row r="80" spans="1:4" ht="15.75" customHeight="1" x14ac:dyDescent="0.2">
      <c r="A80" s="90" t="s">
        <v>29</v>
      </c>
      <c r="B80" s="90"/>
      <c r="C80" s="11">
        <v>10918.87</v>
      </c>
    </row>
    <row r="81" spans="1:4" ht="15.75" customHeight="1" x14ac:dyDescent="0.2">
      <c r="A81" s="92" t="s">
        <v>83</v>
      </c>
      <c r="B81" s="93"/>
      <c r="C81" s="11">
        <v>3321</v>
      </c>
    </row>
    <row r="82" spans="1:4" ht="36.75" customHeight="1" x14ac:dyDescent="0.2">
      <c r="A82" s="99" t="s">
        <v>19</v>
      </c>
      <c r="B82" s="99"/>
      <c r="C82" s="99"/>
      <c r="D82" s="99"/>
    </row>
    <row r="83" spans="1:4" ht="16.5" customHeight="1" x14ac:dyDescent="0.2">
      <c r="A83" s="91" t="s">
        <v>63</v>
      </c>
      <c r="B83" s="91"/>
      <c r="C83" s="17">
        <v>58166.75</v>
      </c>
    </row>
    <row r="84" spans="1:4" ht="16.5" customHeight="1" x14ac:dyDescent="0.2">
      <c r="A84" s="91" t="s">
        <v>133</v>
      </c>
      <c r="B84" s="91"/>
      <c r="C84" s="17">
        <v>9809.68</v>
      </c>
    </row>
    <row r="85" spans="1:4" ht="16.5" customHeight="1" x14ac:dyDescent="0.2">
      <c r="A85" s="91" t="s">
        <v>134</v>
      </c>
      <c r="B85" s="91"/>
      <c r="C85" s="17">
        <v>416.5</v>
      </c>
    </row>
    <row r="86" spans="1:4" ht="16.5" customHeight="1" x14ac:dyDescent="0.2">
      <c r="A86" s="97" t="s">
        <v>67</v>
      </c>
      <c r="B86" s="97"/>
      <c r="C86" s="17">
        <v>3532.63</v>
      </c>
    </row>
    <row r="87" spans="1:4" ht="16.5" customHeight="1" x14ac:dyDescent="0.2">
      <c r="A87" s="97" t="s">
        <v>32</v>
      </c>
      <c r="B87" s="97"/>
      <c r="C87" s="17">
        <f>135893.62+19040.16+229.5</f>
        <v>155163.28</v>
      </c>
    </row>
    <row r="88" spans="1:4" ht="26.25" customHeight="1" x14ac:dyDescent="0.2">
      <c r="A88" s="91" t="s">
        <v>66</v>
      </c>
      <c r="B88" s="91"/>
      <c r="C88" s="17">
        <v>3032907.57</v>
      </c>
    </row>
    <row r="89" spans="1:4" ht="16.5" customHeight="1" x14ac:dyDescent="0.2">
      <c r="A89" s="97" t="s">
        <v>22</v>
      </c>
      <c r="B89" s="97"/>
      <c r="C89" s="17">
        <f>6750.86+4870.28</f>
        <v>11621.14</v>
      </c>
    </row>
    <row r="90" spans="1:4" ht="16.5" hidden="1" customHeight="1" x14ac:dyDescent="0.2">
      <c r="A90" s="97" t="s">
        <v>33</v>
      </c>
      <c r="B90" s="97"/>
      <c r="C90" s="17">
        <v>0</v>
      </c>
    </row>
    <row r="91" spans="1:4" ht="16.5" customHeight="1" x14ac:dyDescent="0.2">
      <c r="A91" s="97" t="s">
        <v>23</v>
      </c>
      <c r="B91" s="97"/>
      <c r="C91" s="17">
        <v>341362.67</v>
      </c>
    </row>
    <row r="92" spans="1:4" ht="16.5" customHeight="1" x14ac:dyDescent="0.2">
      <c r="A92" s="91" t="s">
        <v>24</v>
      </c>
      <c r="B92" s="91"/>
      <c r="C92" s="17">
        <v>94423.72</v>
      </c>
    </row>
    <row r="93" spans="1:4" ht="16.5" customHeight="1" x14ac:dyDescent="0.2">
      <c r="A93" s="91" t="s">
        <v>49</v>
      </c>
      <c r="B93" s="91"/>
      <c r="C93" s="17">
        <v>20730</v>
      </c>
    </row>
    <row r="94" spans="1:4" ht="24.75" customHeight="1" x14ac:dyDescent="0.2">
      <c r="A94" s="91" t="s">
        <v>135</v>
      </c>
      <c r="B94" s="91"/>
      <c r="C94" s="17">
        <f>278292</f>
        <v>278292</v>
      </c>
    </row>
    <row r="95" spans="1:4" ht="24.75" customHeight="1" x14ac:dyDescent="0.2">
      <c r="A95" s="91" t="s">
        <v>38</v>
      </c>
      <c r="B95" s="91"/>
      <c r="C95" s="17">
        <v>471.55</v>
      </c>
    </row>
    <row r="96" spans="1:4" ht="25.5" customHeight="1" x14ac:dyDescent="0.2">
      <c r="A96" s="91" t="s">
        <v>80</v>
      </c>
      <c r="B96" s="91"/>
      <c r="C96" s="17">
        <v>3989.7</v>
      </c>
    </row>
    <row r="97" spans="1:4" ht="16.5" hidden="1" customHeight="1" x14ac:dyDescent="0.2">
      <c r="A97" s="91" t="s">
        <v>81</v>
      </c>
      <c r="B97" s="91"/>
      <c r="C97" s="17">
        <v>0</v>
      </c>
    </row>
    <row r="98" spans="1:4" ht="24.75" customHeight="1" x14ac:dyDescent="0.2">
      <c r="A98" s="91" t="s">
        <v>57</v>
      </c>
      <c r="B98" s="91"/>
      <c r="C98" s="17">
        <v>2326.35</v>
      </c>
    </row>
    <row r="99" spans="1:4" ht="16.5" customHeight="1" x14ac:dyDescent="0.2">
      <c r="A99" s="105" t="s">
        <v>56</v>
      </c>
      <c r="B99" s="106"/>
      <c r="C99" s="17">
        <v>0</v>
      </c>
    </row>
    <row r="100" spans="1:4" ht="16.5" customHeight="1" x14ac:dyDescent="0.2">
      <c r="A100" s="105" t="s">
        <v>34</v>
      </c>
      <c r="B100" s="106"/>
      <c r="C100" s="17">
        <v>4675</v>
      </c>
    </row>
    <row r="101" spans="1:4" ht="23.25" customHeight="1" x14ac:dyDescent="0.2">
      <c r="A101" s="105" t="s">
        <v>79</v>
      </c>
      <c r="B101" s="106"/>
      <c r="C101" s="17">
        <v>1402.2</v>
      </c>
    </row>
    <row r="102" spans="1:4" ht="16.5" customHeight="1" x14ac:dyDescent="0.2">
      <c r="A102" s="105" t="s">
        <v>85</v>
      </c>
      <c r="B102" s="106"/>
      <c r="C102" s="17">
        <v>1207</v>
      </c>
    </row>
    <row r="103" spans="1:4" ht="16.5" customHeight="1" x14ac:dyDescent="0.2">
      <c r="A103" s="91" t="s">
        <v>27</v>
      </c>
      <c r="B103" s="91"/>
      <c r="C103" s="17">
        <v>364359.25</v>
      </c>
    </row>
    <row r="105" spans="1:4" ht="0.75" customHeight="1" x14ac:dyDescent="0.2">
      <c r="A105" s="98"/>
      <c r="B105" s="98"/>
      <c r="C105" s="32"/>
    </row>
    <row r="106" spans="1:4" ht="36.75" customHeight="1" x14ac:dyDescent="0.2">
      <c r="A106" s="83" t="s">
        <v>73</v>
      </c>
      <c r="B106" s="83"/>
      <c r="C106" s="33">
        <v>1125563.21</v>
      </c>
    </row>
    <row r="107" spans="1:4" ht="21.75" customHeight="1" x14ac:dyDescent="0.2">
      <c r="A107" s="83" t="s">
        <v>28</v>
      </c>
      <c r="B107" s="83"/>
      <c r="C107" s="22">
        <v>5726.29</v>
      </c>
    </row>
    <row r="108" spans="1:4" ht="5.25" customHeight="1" x14ac:dyDescent="0.2">
      <c r="A108" s="94"/>
      <c r="B108" s="94"/>
      <c r="C108" s="94"/>
      <c r="D108" s="94"/>
    </row>
    <row r="109" spans="1:4" hidden="1" x14ac:dyDescent="0.2"/>
    <row r="110" spans="1:4" hidden="1" x14ac:dyDescent="0.2"/>
    <row r="111" spans="1:4" hidden="1" x14ac:dyDescent="0.2"/>
    <row r="112" spans="1:4" hidden="1" x14ac:dyDescent="0.2"/>
    <row r="113" spans="1:4" ht="30.75" customHeight="1" x14ac:dyDescent="0.2">
      <c r="A113" s="65" t="s">
        <v>9</v>
      </c>
      <c r="B113" s="66">
        <v>80104</v>
      </c>
      <c r="C113" s="65" t="s">
        <v>35</v>
      </c>
      <c r="D113" s="67"/>
    </row>
    <row r="114" spans="1:4" x14ac:dyDescent="0.2">
      <c r="A114" s="4"/>
      <c r="B114" s="4"/>
      <c r="C114" s="4"/>
    </row>
    <row r="115" spans="1:4" x14ac:dyDescent="0.2">
      <c r="A115" s="5" t="s">
        <v>6</v>
      </c>
      <c r="B115" s="6"/>
      <c r="C115" s="6"/>
      <c r="D115" s="7"/>
    </row>
    <row r="116" spans="1:4" x14ac:dyDescent="0.2">
      <c r="A116" s="8"/>
      <c r="D116" s="9"/>
    </row>
    <row r="117" spans="1:4" x14ac:dyDescent="0.2">
      <c r="A117" s="71" t="s">
        <v>3</v>
      </c>
      <c r="B117" s="71"/>
      <c r="C117" s="10" t="s">
        <v>4</v>
      </c>
      <c r="D117" s="10" t="s">
        <v>5</v>
      </c>
    </row>
    <row r="118" spans="1:4" x14ac:dyDescent="0.2">
      <c r="A118" s="72">
        <v>4366000</v>
      </c>
      <c r="B118" s="72"/>
      <c r="C118" s="11">
        <f>SUM(C132:C138)</f>
        <v>3433316.71</v>
      </c>
      <c r="D118" s="12">
        <f>C118/A118*100</f>
        <v>78.637579248740266</v>
      </c>
    </row>
    <row r="119" spans="1:4" ht="15" x14ac:dyDescent="0.25">
      <c r="A119" s="87" t="s">
        <v>54</v>
      </c>
      <c r="B119" s="88"/>
      <c r="C119" s="13">
        <f>C118+D126</f>
        <v>3654213.09</v>
      </c>
      <c r="D119" s="14"/>
    </row>
    <row r="120" spans="1:4" x14ac:dyDescent="0.2">
      <c r="A120" s="16" t="s">
        <v>7</v>
      </c>
      <c r="D120" s="9"/>
    </row>
    <row r="121" spans="1:4" x14ac:dyDescent="0.2">
      <c r="A121" s="8"/>
      <c r="D121" s="9"/>
    </row>
    <row r="122" spans="1:4" x14ac:dyDescent="0.2">
      <c r="A122" s="71" t="s">
        <v>3</v>
      </c>
      <c r="B122" s="71"/>
      <c r="C122" s="10" t="s">
        <v>4</v>
      </c>
      <c r="D122" s="10" t="s">
        <v>5</v>
      </c>
    </row>
    <row r="123" spans="1:4" x14ac:dyDescent="0.2">
      <c r="A123" s="73">
        <v>4366000</v>
      </c>
      <c r="B123" s="73"/>
      <c r="C123" s="17">
        <f>SUM(C143:C149)+D126-C127</f>
        <v>3418697.63</v>
      </c>
      <c r="D123" s="18">
        <f>C123/A123*100</f>
        <v>78.30274003664681</v>
      </c>
    </row>
    <row r="124" spans="1:4" ht="15" x14ac:dyDescent="0.25">
      <c r="A124" s="87" t="s">
        <v>54</v>
      </c>
      <c r="B124" s="88"/>
      <c r="C124" s="13">
        <f>C123+D128</f>
        <v>3654213.09</v>
      </c>
      <c r="D124" s="14"/>
    </row>
    <row r="125" spans="1:4" x14ac:dyDescent="0.2">
      <c r="A125" s="19" t="s">
        <v>44</v>
      </c>
      <c r="B125" s="20"/>
      <c r="C125" s="21"/>
      <c r="D125" s="14"/>
    </row>
    <row r="126" spans="1:4" ht="15.75" customHeight="1" x14ac:dyDescent="0.2">
      <c r="A126" s="84" t="s">
        <v>8</v>
      </c>
      <c r="B126" s="85"/>
      <c r="C126" s="86"/>
      <c r="D126" s="13">
        <v>220896.38</v>
      </c>
    </row>
    <row r="127" spans="1:4" ht="15.75" customHeight="1" x14ac:dyDescent="0.2">
      <c r="A127" s="75" t="s">
        <v>47</v>
      </c>
      <c r="B127" s="75"/>
      <c r="C127" s="13">
        <v>0</v>
      </c>
      <c r="D127" s="9"/>
    </row>
    <row r="128" spans="1:4" ht="15.75" customHeight="1" x14ac:dyDescent="0.2">
      <c r="A128" s="27" t="s">
        <v>87</v>
      </c>
      <c r="B128" s="28"/>
      <c r="C128" s="29"/>
      <c r="D128" s="13">
        <v>235515.46</v>
      </c>
    </row>
    <row r="129" spans="1:4" ht="15.75" customHeight="1" x14ac:dyDescent="0.2">
      <c r="A129" s="75" t="s">
        <v>47</v>
      </c>
      <c r="B129" s="75"/>
      <c r="C129" s="13">
        <v>0</v>
      </c>
      <c r="D129" s="23"/>
    </row>
    <row r="130" spans="1:4" ht="45" customHeight="1" x14ac:dyDescent="0.2">
      <c r="A130" s="74" t="s">
        <v>11</v>
      </c>
      <c r="B130" s="74"/>
      <c r="C130" s="74"/>
      <c r="D130" s="74"/>
    </row>
    <row r="131" spans="1:4" hidden="1" x14ac:dyDescent="0.2">
      <c r="A131" s="34" t="s">
        <v>12</v>
      </c>
      <c r="B131" s="34"/>
      <c r="C131" s="35">
        <v>0</v>
      </c>
    </row>
    <row r="132" spans="1:4" ht="21.75" customHeight="1" x14ac:dyDescent="0.2">
      <c r="A132" s="89" t="s">
        <v>136</v>
      </c>
      <c r="B132" s="89"/>
      <c r="C132" s="11">
        <v>3370115.02</v>
      </c>
    </row>
    <row r="133" spans="1:4" ht="21.75" hidden="1" customHeight="1" x14ac:dyDescent="0.2">
      <c r="A133" s="90" t="s">
        <v>36</v>
      </c>
      <c r="B133" s="90"/>
      <c r="C133" s="11">
        <v>0</v>
      </c>
    </row>
    <row r="134" spans="1:4" ht="21.75" hidden="1" customHeight="1" x14ac:dyDescent="0.2">
      <c r="A134" s="89" t="s">
        <v>15</v>
      </c>
      <c r="B134" s="89"/>
      <c r="C134" s="11">
        <v>0</v>
      </c>
    </row>
    <row r="135" spans="1:4" ht="29.25" customHeight="1" x14ac:dyDescent="0.2">
      <c r="A135" s="90" t="s">
        <v>50</v>
      </c>
      <c r="B135" s="90"/>
      <c r="C135" s="11">
        <v>40261</v>
      </c>
    </row>
    <row r="136" spans="1:4" ht="29.25" customHeight="1" x14ac:dyDescent="0.2">
      <c r="A136" s="90" t="s">
        <v>16</v>
      </c>
      <c r="B136" s="90"/>
      <c r="C136" s="11">
        <v>20177.07</v>
      </c>
    </row>
    <row r="137" spans="1:4" ht="31.5" customHeight="1" x14ac:dyDescent="0.2">
      <c r="A137" s="90" t="s">
        <v>137</v>
      </c>
      <c r="B137" s="90"/>
      <c r="C137" s="11">
        <v>1906.5</v>
      </c>
    </row>
    <row r="138" spans="1:4" ht="21.75" customHeight="1" x14ac:dyDescent="0.2">
      <c r="A138" s="90" t="s">
        <v>140</v>
      </c>
      <c r="B138" s="90"/>
      <c r="C138" s="11">
        <v>857.12</v>
      </c>
    </row>
    <row r="139" spans="1:4" ht="15" customHeight="1" x14ac:dyDescent="0.2"/>
    <row r="140" spans="1:4" ht="36.75" customHeight="1" x14ac:dyDescent="0.2">
      <c r="A140" s="99" t="s">
        <v>19</v>
      </c>
      <c r="B140" s="99"/>
      <c r="C140" s="99"/>
      <c r="D140" s="99"/>
    </row>
    <row r="141" spans="1:4" ht="29.25" hidden="1" customHeight="1" x14ac:dyDescent="0.2">
      <c r="A141" s="75" t="s">
        <v>20</v>
      </c>
      <c r="B141" s="75"/>
      <c r="C141" s="13">
        <v>0</v>
      </c>
    </row>
    <row r="142" spans="1:4" hidden="1" x14ac:dyDescent="0.2">
      <c r="A142" s="101" t="s">
        <v>21</v>
      </c>
      <c r="B142" s="101"/>
      <c r="C142" s="13">
        <v>0</v>
      </c>
    </row>
    <row r="143" spans="1:4" ht="21.75" customHeight="1" x14ac:dyDescent="0.2">
      <c r="A143" s="97" t="s">
        <v>32</v>
      </c>
      <c r="B143" s="97"/>
      <c r="C143" s="17">
        <f>19056.58+2426.44</f>
        <v>21483.02</v>
      </c>
    </row>
    <row r="144" spans="1:4" ht="21.75" customHeight="1" x14ac:dyDescent="0.2">
      <c r="A144" s="91" t="s">
        <v>30</v>
      </c>
      <c r="B144" s="91"/>
      <c r="C144" s="17">
        <v>3118470.73</v>
      </c>
    </row>
    <row r="145" spans="1:4" ht="21.75" customHeight="1" x14ac:dyDescent="0.2">
      <c r="A145" s="97" t="s">
        <v>22</v>
      </c>
      <c r="B145" s="97"/>
      <c r="C145" s="17">
        <v>0</v>
      </c>
    </row>
    <row r="146" spans="1:4" ht="21.75" customHeight="1" x14ac:dyDescent="0.2">
      <c r="A146" s="91" t="s">
        <v>130</v>
      </c>
      <c r="B146" s="91"/>
      <c r="C146" s="17">
        <v>37458</v>
      </c>
    </row>
    <row r="147" spans="1:4" ht="21.75" customHeight="1" x14ac:dyDescent="0.2">
      <c r="A147" s="97" t="s">
        <v>23</v>
      </c>
      <c r="B147" s="97"/>
      <c r="C147" s="17">
        <v>0</v>
      </c>
    </row>
    <row r="148" spans="1:4" ht="21.75" customHeight="1" x14ac:dyDescent="0.2">
      <c r="A148" s="91" t="s">
        <v>24</v>
      </c>
      <c r="B148" s="91"/>
      <c r="C148" s="17">
        <f>1906.5+18483</f>
        <v>20389.5</v>
      </c>
    </row>
    <row r="149" spans="1:4" ht="25.5" hidden="1" customHeight="1" x14ac:dyDescent="0.2">
      <c r="A149" s="100" t="s">
        <v>34</v>
      </c>
      <c r="B149" s="100"/>
      <c r="C149" s="17"/>
    </row>
    <row r="150" spans="1:4" ht="25.5" hidden="1" customHeight="1" x14ac:dyDescent="0.2">
      <c r="A150" s="75" t="s">
        <v>34</v>
      </c>
      <c r="B150" s="75"/>
      <c r="C150" s="13">
        <v>0</v>
      </c>
    </row>
    <row r="151" spans="1:4" ht="25.5" hidden="1" customHeight="1" x14ac:dyDescent="0.2">
      <c r="A151" s="75" t="s">
        <v>26</v>
      </c>
      <c r="B151" s="75"/>
      <c r="C151" s="13">
        <v>0</v>
      </c>
    </row>
    <row r="152" spans="1:4" ht="25.5" hidden="1" customHeight="1" x14ac:dyDescent="0.2">
      <c r="A152" s="75" t="s">
        <v>27</v>
      </c>
      <c r="B152" s="75"/>
      <c r="C152" s="13">
        <v>0</v>
      </c>
    </row>
    <row r="153" spans="1:4" ht="25.5" customHeight="1" x14ac:dyDescent="0.2"/>
    <row r="154" spans="1:4" ht="25.5" customHeight="1" x14ac:dyDescent="0.2">
      <c r="A154" s="83" t="s">
        <v>73</v>
      </c>
      <c r="B154" s="83"/>
      <c r="C154" s="33">
        <v>220896.38</v>
      </c>
    </row>
    <row r="155" spans="1:4" ht="18.75" customHeight="1" x14ac:dyDescent="0.2">
      <c r="A155" s="83" t="s">
        <v>28</v>
      </c>
      <c r="B155" s="83"/>
      <c r="C155" s="22">
        <f>C129</f>
        <v>0</v>
      </c>
    </row>
    <row r="156" spans="1:4" ht="18.75" customHeight="1" x14ac:dyDescent="0.2">
      <c r="A156" s="24"/>
      <c r="B156" s="24"/>
      <c r="C156" s="21"/>
    </row>
    <row r="157" spans="1:4" ht="18.75" customHeight="1" x14ac:dyDescent="0.2">
      <c r="A157" s="24"/>
      <c r="B157" s="24"/>
      <c r="C157" s="21"/>
    </row>
    <row r="158" spans="1:4" ht="27.75" hidden="1" customHeight="1" x14ac:dyDescent="0.2">
      <c r="A158" s="24"/>
      <c r="B158" s="24"/>
      <c r="C158" s="21"/>
    </row>
    <row r="159" spans="1:4" ht="24" customHeight="1" x14ac:dyDescent="0.2">
      <c r="A159" s="65" t="s">
        <v>9</v>
      </c>
      <c r="B159" s="66">
        <v>80115</v>
      </c>
      <c r="C159" s="65" t="s">
        <v>37</v>
      </c>
      <c r="D159" s="67"/>
    </row>
    <row r="160" spans="1:4" x14ac:dyDescent="0.2">
      <c r="A160" s="4"/>
      <c r="B160" s="4"/>
      <c r="C160" s="4"/>
    </row>
    <row r="161" spans="1:4" x14ac:dyDescent="0.2">
      <c r="A161" s="5" t="s">
        <v>6</v>
      </c>
      <c r="B161" s="6"/>
      <c r="C161" s="6"/>
      <c r="D161" s="7"/>
    </row>
    <row r="162" spans="1:4" x14ac:dyDescent="0.2">
      <c r="A162" s="8"/>
      <c r="D162" s="9"/>
    </row>
    <row r="163" spans="1:4" x14ac:dyDescent="0.2">
      <c r="A163" s="71" t="s">
        <v>3</v>
      </c>
      <c r="B163" s="71"/>
      <c r="C163" s="10" t="s">
        <v>4</v>
      </c>
      <c r="D163" s="10" t="s">
        <v>5</v>
      </c>
    </row>
    <row r="164" spans="1:4" ht="15.75" customHeight="1" x14ac:dyDescent="0.2">
      <c r="A164" s="72">
        <v>2112000</v>
      </c>
      <c r="B164" s="72"/>
      <c r="C164" s="11">
        <f>SUM(C177:C192)</f>
        <v>1588776.6500000001</v>
      </c>
      <c r="D164" s="12">
        <f>C164/A164*100</f>
        <v>75.226167140151517</v>
      </c>
    </row>
    <row r="165" spans="1:4" ht="15" x14ac:dyDescent="0.25">
      <c r="A165" s="87" t="s">
        <v>54</v>
      </c>
      <c r="B165" s="88"/>
      <c r="C165" s="13">
        <f>C164+D172</f>
        <v>2341784.41</v>
      </c>
      <c r="D165" s="14"/>
    </row>
    <row r="166" spans="1:4" x14ac:dyDescent="0.2">
      <c r="A166" s="16" t="s">
        <v>7</v>
      </c>
      <c r="D166" s="9"/>
    </row>
    <row r="167" spans="1:4" x14ac:dyDescent="0.2">
      <c r="A167" s="8"/>
      <c r="D167" s="9"/>
    </row>
    <row r="168" spans="1:4" x14ac:dyDescent="0.2">
      <c r="A168" s="71" t="s">
        <v>3</v>
      </c>
      <c r="B168" s="71"/>
      <c r="C168" s="10" t="s">
        <v>4</v>
      </c>
      <c r="D168" s="10" t="s">
        <v>5</v>
      </c>
    </row>
    <row r="169" spans="1:4" ht="18.75" customHeight="1" x14ac:dyDescent="0.2">
      <c r="A169" s="73">
        <v>2112000</v>
      </c>
      <c r="B169" s="73"/>
      <c r="C169" s="17">
        <f>SUM(C195:C212)</f>
        <v>1641351.33</v>
      </c>
      <c r="D169" s="18">
        <f>C169/A169*100</f>
        <v>77.715498579545468</v>
      </c>
    </row>
    <row r="170" spans="1:4" ht="15" x14ac:dyDescent="0.25">
      <c r="A170" s="87" t="s">
        <v>54</v>
      </c>
      <c r="B170" s="88"/>
      <c r="C170" s="13">
        <f>C169+D174</f>
        <v>2341784.41</v>
      </c>
      <c r="D170" s="14"/>
    </row>
    <row r="171" spans="1:4" x14ac:dyDescent="0.2">
      <c r="A171" s="19" t="s">
        <v>44</v>
      </c>
      <c r="B171" s="20"/>
      <c r="C171" s="21"/>
      <c r="D171" s="14"/>
    </row>
    <row r="172" spans="1:4" ht="15.75" customHeight="1" x14ac:dyDescent="0.2">
      <c r="A172" s="84" t="s">
        <v>8</v>
      </c>
      <c r="B172" s="85"/>
      <c r="C172" s="86"/>
      <c r="D172" s="13">
        <v>753007.76</v>
      </c>
    </row>
    <row r="173" spans="1:4" ht="15.75" customHeight="1" x14ac:dyDescent="0.2">
      <c r="A173" s="75" t="s">
        <v>47</v>
      </c>
      <c r="B173" s="75"/>
      <c r="C173" s="13">
        <v>391.55</v>
      </c>
      <c r="D173" s="13"/>
    </row>
    <row r="174" spans="1:4" ht="15.75" customHeight="1" x14ac:dyDescent="0.2">
      <c r="A174" s="84" t="s">
        <v>87</v>
      </c>
      <c r="B174" s="85"/>
      <c r="C174" s="86"/>
      <c r="D174" s="13">
        <v>700433.08</v>
      </c>
    </row>
    <row r="175" spans="1:4" ht="15.75" customHeight="1" x14ac:dyDescent="0.2">
      <c r="A175" s="75" t="s">
        <v>47</v>
      </c>
      <c r="B175" s="75"/>
      <c r="C175" s="13">
        <v>6775.15</v>
      </c>
      <c r="D175" s="23"/>
    </row>
    <row r="176" spans="1:4" ht="26.25" customHeight="1" x14ac:dyDescent="0.2">
      <c r="A176" s="74" t="s">
        <v>11</v>
      </c>
      <c r="B176" s="74"/>
      <c r="C176" s="74"/>
      <c r="D176" s="74"/>
    </row>
    <row r="177" spans="1:3" ht="15" customHeight="1" x14ac:dyDescent="0.2">
      <c r="A177" s="62" t="s">
        <v>138</v>
      </c>
      <c r="B177" s="62"/>
      <c r="C177" s="31">
        <v>1341255.46</v>
      </c>
    </row>
    <row r="178" spans="1:3" ht="15" hidden="1" customHeight="1" x14ac:dyDescent="0.2">
      <c r="A178" s="89" t="s">
        <v>13</v>
      </c>
      <c r="B178" s="89"/>
      <c r="C178" s="11"/>
    </row>
    <row r="179" spans="1:3" ht="15" hidden="1" customHeight="1" x14ac:dyDescent="0.2">
      <c r="A179" s="90" t="s">
        <v>14</v>
      </c>
      <c r="B179" s="90"/>
      <c r="C179" s="11"/>
    </row>
    <row r="180" spans="1:3" ht="15" hidden="1" customHeight="1" x14ac:dyDescent="0.2">
      <c r="A180" s="89" t="s">
        <v>15</v>
      </c>
      <c r="B180" s="89"/>
      <c r="C180" s="11"/>
    </row>
    <row r="181" spans="1:3" ht="15" customHeight="1" x14ac:dyDescent="0.2">
      <c r="A181" s="90" t="s">
        <v>62</v>
      </c>
      <c r="B181" s="90"/>
      <c r="C181" s="11">
        <v>1396.8</v>
      </c>
    </row>
    <row r="182" spans="1:3" ht="25.5" customHeight="1" x14ac:dyDescent="0.2">
      <c r="A182" s="90" t="s">
        <v>46</v>
      </c>
      <c r="B182" s="90"/>
      <c r="C182" s="11">
        <v>171265.28</v>
      </c>
    </row>
    <row r="183" spans="1:3" ht="15" hidden="1" customHeight="1" x14ac:dyDescent="0.2">
      <c r="A183" s="90" t="s">
        <v>52</v>
      </c>
      <c r="B183" s="90"/>
      <c r="C183" s="11"/>
    </row>
    <row r="184" spans="1:3" ht="15" hidden="1" customHeight="1" x14ac:dyDescent="0.2">
      <c r="A184" s="90" t="s">
        <v>45</v>
      </c>
      <c r="B184" s="90"/>
      <c r="C184" s="11">
        <v>0</v>
      </c>
    </row>
    <row r="185" spans="1:3" ht="15" customHeight="1" x14ac:dyDescent="0.2">
      <c r="A185" s="90" t="s">
        <v>51</v>
      </c>
      <c r="B185" s="90"/>
      <c r="C185" s="11">
        <v>1160</v>
      </c>
    </row>
    <row r="186" spans="1:3" ht="15" hidden="1" customHeight="1" x14ac:dyDescent="0.2">
      <c r="A186" s="90" t="s">
        <v>31</v>
      </c>
      <c r="B186" s="90"/>
      <c r="C186" s="11"/>
    </row>
    <row r="187" spans="1:3" ht="15" customHeight="1" x14ac:dyDescent="0.2">
      <c r="A187" s="90" t="s">
        <v>17</v>
      </c>
      <c r="B187" s="90"/>
      <c r="C187" s="11">
        <v>1846</v>
      </c>
    </row>
    <row r="188" spans="1:3" ht="15" hidden="1" customHeight="1" x14ac:dyDescent="0.2">
      <c r="A188" s="90" t="s">
        <v>18</v>
      </c>
      <c r="B188" s="90"/>
      <c r="C188" s="11"/>
    </row>
    <row r="189" spans="1:3" ht="15" customHeight="1" x14ac:dyDescent="0.2">
      <c r="A189" s="90" t="s">
        <v>29</v>
      </c>
      <c r="B189" s="90"/>
      <c r="C189" s="11">
        <v>26678.33</v>
      </c>
    </row>
    <row r="190" spans="1:3" ht="15.75" customHeight="1" x14ac:dyDescent="0.2">
      <c r="A190" s="90" t="s">
        <v>18</v>
      </c>
      <c r="B190" s="90"/>
      <c r="C190" s="11">
        <v>40800</v>
      </c>
    </row>
    <row r="191" spans="1:3" ht="15.75" customHeight="1" x14ac:dyDescent="0.2">
      <c r="A191" s="90" t="s">
        <v>140</v>
      </c>
      <c r="B191" s="90"/>
      <c r="C191" s="11">
        <v>3132.53</v>
      </c>
    </row>
    <row r="192" spans="1:3" ht="15.75" customHeight="1" x14ac:dyDescent="0.2">
      <c r="A192" s="92" t="s">
        <v>89</v>
      </c>
      <c r="B192" s="93"/>
      <c r="C192" s="11">
        <v>1242.25</v>
      </c>
    </row>
    <row r="193" spans="1:3" ht="29.25" customHeight="1" x14ac:dyDescent="0.2">
      <c r="A193" s="36" t="s">
        <v>19</v>
      </c>
      <c r="B193" s="36"/>
      <c r="C193" s="36"/>
    </row>
    <row r="194" spans="1:3" ht="21.75" hidden="1" customHeight="1" x14ac:dyDescent="0.2">
      <c r="A194" s="100" t="s">
        <v>20</v>
      </c>
      <c r="B194" s="100"/>
      <c r="C194" s="17">
        <v>0</v>
      </c>
    </row>
    <row r="195" spans="1:3" ht="17.25" customHeight="1" x14ac:dyDescent="0.2">
      <c r="A195" s="97" t="s">
        <v>67</v>
      </c>
      <c r="B195" s="97"/>
      <c r="C195" s="17">
        <v>1192.92</v>
      </c>
    </row>
    <row r="196" spans="1:3" ht="17.25" customHeight="1" x14ac:dyDescent="0.2">
      <c r="A196" s="97" t="s">
        <v>32</v>
      </c>
      <c r="B196" s="97"/>
      <c r="C196" s="17">
        <v>81218.22</v>
      </c>
    </row>
    <row r="197" spans="1:3" ht="17.25" customHeight="1" x14ac:dyDescent="0.2">
      <c r="A197" s="63" t="s">
        <v>22</v>
      </c>
      <c r="B197" s="63"/>
      <c r="C197" s="17">
        <v>51794.02</v>
      </c>
    </row>
    <row r="198" spans="1:3" ht="17.25" customHeight="1" x14ac:dyDescent="0.2">
      <c r="A198" s="109" t="s">
        <v>33</v>
      </c>
      <c r="B198" s="110"/>
      <c r="C198" s="17">
        <v>12517.04</v>
      </c>
    </row>
    <row r="199" spans="1:3" ht="17.25" customHeight="1" x14ac:dyDescent="0.2">
      <c r="A199" s="63" t="s">
        <v>23</v>
      </c>
      <c r="B199" s="63"/>
      <c r="C199" s="17">
        <v>139501.32999999999</v>
      </c>
    </row>
    <row r="200" spans="1:3" ht="17.25" customHeight="1" x14ac:dyDescent="0.2">
      <c r="A200" s="91" t="s">
        <v>24</v>
      </c>
      <c r="B200" s="91"/>
      <c r="C200" s="17">
        <v>162610.38</v>
      </c>
    </row>
    <row r="201" spans="1:3" ht="24.75" customHeight="1" x14ac:dyDescent="0.2">
      <c r="A201" s="91" t="s">
        <v>82</v>
      </c>
      <c r="B201" s="91"/>
      <c r="C201" s="17">
        <v>170926</v>
      </c>
    </row>
    <row r="202" spans="1:3" ht="17.25" customHeight="1" x14ac:dyDescent="0.2">
      <c r="A202" s="91" t="s">
        <v>38</v>
      </c>
      <c r="B202" s="91"/>
      <c r="C202" s="17">
        <v>118.64</v>
      </c>
    </row>
    <row r="203" spans="1:3" ht="24.75" customHeight="1" x14ac:dyDescent="0.2">
      <c r="A203" s="91" t="s">
        <v>77</v>
      </c>
      <c r="B203" s="91"/>
      <c r="C203" s="17">
        <v>9567.58</v>
      </c>
    </row>
    <row r="204" spans="1:3" ht="17.25" customHeight="1" x14ac:dyDescent="0.2">
      <c r="A204" s="91" t="s">
        <v>59</v>
      </c>
      <c r="B204" s="91"/>
      <c r="C204" s="17">
        <v>3275.71</v>
      </c>
    </row>
    <row r="205" spans="1:3" ht="17.25" customHeight="1" x14ac:dyDescent="0.2">
      <c r="A205" s="91" t="s">
        <v>55</v>
      </c>
      <c r="B205" s="91"/>
      <c r="C205" s="17">
        <v>43</v>
      </c>
    </row>
    <row r="206" spans="1:3" ht="17.25" customHeight="1" x14ac:dyDescent="0.2">
      <c r="A206" s="105" t="s">
        <v>56</v>
      </c>
      <c r="B206" s="106"/>
      <c r="C206" s="17">
        <v>1472.5</v>
      </c>
    </row>
    <row r="207" spans="1:3" ht="17.25" customHeight="1" x14ac:dyDescent="0.2">
      <c r="A207" s="108" t="s">
        <v>34</v>
      </c>
      <c r="B207" s="108"/>
      <c r="C207" s="46">
        <v>3133.4</v>
      </c>
    </row>
    <row r="208" spans="1:3" ht="17.25" customHeight="1" x14ac:dyDescent="0.2">
      <c r="A208" s="91" t="s">
        <v>57</v>
      </c>
      <c r="B208" s="91"/>
      <c r="C208" s="17">
        <v>750</v>
      </c>
    </row>
    <row r="209" spans="1:4" ht="17.25" customHeight="1" x14ac:dyDescent="0.2">
      <c r="A209" s="91" t="s">
        <v>27</v>
      </c>
      <c r="B209" s="91"/>
      <c r="C209" s="17">
        <v>250563.38</v>
      </c>
    </row>
    <row r="210" spans="1:4" ht="17.25" customHeight="1" x14ac:dyDescent="0.2">
      <c r="A210" s="105" t="s">
        <v>85</v>
      </c>
      <c r="B210" s="106"/>
      <c r="C210" s="17">
        <v>51</v>
      </c>
    </row>
    <row r="211" spans="1:4" ht="15.75" customHeight="1" x14ac:dyDescent="0.2">
      <c r="A211" s="24"/>
      <c r="B211" s="24"/>
      <c r="C211" s="21"/>
    </row>
    <row r="212" spans="1:4" ht="26.25" customHeight="1" x14ac:dyDescent="0.2">
      <c r="A212" s="83" t="s">
        <v>73</v>
      </c>
      <c r="B212" s="83"/>
      <c r="C212" s="33">
        <v>752616.21</v>
      </c>
    </row>
    <row r="213" spans="1:4" x14ac:dyDescent="0.2">
      <c r="A213" s="83" t="s">
        <v>28</v>
      </c>
      <c r="B213" s="83"/>
      <c r="C213" s="22">
        <v>391.55</v>
      </c>
      <c r="D213" s="26"/>
    </row>
    <row r="214" spans="1:4" x14ac:dyDescent="0.2">
      <c r="A214" s="24"/>
      <c r="B214" s="24"/>
      <c r="C214" s="21"/>
    </row>
    <row r="215" spans="1:4" ht="23.25" customHeight="1" x14ac:dyDescent="0.2"/>
    <row r="216" spans="1:4" ht="22.5" customHeight="1" x14ac:dyDescent="0.2">
      <c r="A216" s="65" t="s">
        <v>9</v>
      </c>
      <c r="B216" s="66">
        <v>80120</v>
      </c>
      <c r="C216" s="65" t="s">
        <v>71</v>
      </c>
      <c r="D216" s="67"/>
    </row>
    <row r="217" spans="1:4" x14ac:dyDescent="0.2">
      <c r="A217" s="4"/>
      <c r="B217" s="4"/>
      <c r="C217" s="4"/>
    </row>
    <row r="218" spans="1:4" x14ac:dyDescent="0.2">
      <c r="A218" s="5" t="s">
        <v>6</v>
      </c>
      <c r="B218" s="6"/>
      <c r="C218" s="6"/>
      <c r="D218" s="7"/>
    </row>
    <row r="219" spans="1:4" x14ac:dyDescent="0.2">
      <c r="A219" s="8"/>
      <c r="D219" s="9"/>
    </row>
    <row r="220" spans="1:4" ht="20.25" customHeight="1" x14ac:dyDescent="0.2">
      <c r="A220" s="71" t="s">
        <v>3</v>
      </c>
      <c r="B220" s="71"/>
      <c r="C220" s="10" t="s">
        <v>4</v>
      </c>
      <c r="D220" s="10" t="s">
        <v>5</v>
      </c>
    </row>
    <row r="221" spans="1:4" x14ac:dyDescent="0.2">
      <c r="A221" s="72">
        <v>2333500</v>
      </c>
      <c r="B221" s="72"/>
      <c r="C221" s="11">
        <f>SUM(C235:C244)</f>
        <v>1791134.2</v>
      </c>
      <c r="D221" s="12">
        <f>C221/A221*100</f>
        <v>76.757411613456185</v>
      </c>
    </row>
    <row r="222" spans="1:4" ht="15" x14ac:dyDescent="0.25">
      <c r="A222" s="87" t="s">
        <v>54</v>
      </c>
      <c r="B222" s="88"/>
      <c r="C222" s="13">
        <f>C221+D229</f>
        <v>2445825.37</v>
      </c>
      <c r="D222" s="14"/>
    </row>
    <row r="223" spans="1:4" x14ac:dyDescent="0.2">
      <c r="A223" s="16" t="s">
        <v>7</v>
      </c>
      <c r="D223" s="9"/>
    </row>
    <row r="224" spans="1:4" x14ac:dyDescent="0.2">
      <c r="A224" s="8"/>
      <c r="D224" s="9"/>
    </row>
    <row r="225" spans="1:4" ht="18.75" customHeight="1" x14ac:dyDescent="0.2">
      <c r="A225" s="71" t="s">
        <v>3</v>
      </c>
      <c r="B225" s="71"/>
      <c r="C225" s="10" t="s">
        <v>4</v>
      </c>
      <c r="D225" s="10" t="s">
        <v>5</v>
      </c>
    </row>
    <row r="226" spans="1:4" ht="30" customHeight="1" x14ac:dyDescent="0.2">
      <c r="A226" s="73">
        <v>2333500</v>
      </c>
      <c r="B226" s="73"/>
      <c r="C226" s="17">
        <f>SUM(C249:C268)+D229-C230</f>
        <v>1794262.69</v>
      </c>
      <c r="D226" s="18">
        <f>C226/A226*100</f>
        <v>76.891480179987141</v>
      </c>
    </row>
    <row r="227" spans="1:4" ht="15" x14ac:dyDescent="0.25">
      <c r="A227" s="87" t="s">
        <v>54</v>
      </c>
      <c r="B227" s="88"/>
      <c r="C227" s="13">
        <f>C226+D231</f>
        <v>2445825.37</v>
      </c>
      <c r="D227" s="14"/>
    </row>
    <row r="228" spans="1:4" ht="19.5" customHeight="1" x14ac:dyDescent="0.2">
      <c r="A228" s="19" t="s">
        <v>44</v>
      </c>
      <c r="B228" s="20"/>
      <c r="C228" s="21"/>
      <c r="D228" s="14"/>
    </row>
    <row r="229" spans="1:4" ht="19.5" customHeight="1" x14ac:dyDescent="0.2">
      <c r="A229" s="27" t="s">
        <v>8</v>
      </c>
      <c r="B229" s="37"/>
      <c r="C229" s="38"/>
      <c r="D229" s="13">
        <v>654691.17000000004</v>
      </c>
    </row>
    <row r="230" spans="1:4" ht="19.5" customHeight="1" x14ac:dyDescent="0.2">
      <c r="A230" s="75" t="s">
        <v>47</v>
      </c>
      <c r="B230" s="75"/>
      <c r="C230" s="13">
        <v>3539.75</v>
      </c>
      <c r="D230" s="13"/>
    </row>
    <row r="231" spans="1:4" ht="22.5" customHeight="1" x14ac:dyDescent="0.2">
      <c r="A231" s="27" t="s">
        <v>87</v>
      </c>
      <c r="B231" s="37"/>
      <c r="C231" s="38"/>
      <c r="D231" s="13">
        <v>651562.68000000005</v>
      </c>
    </row>
    <row r="232" spans="1:4" ht="22.5" customHeight="1" x14ac:dyDescent="0.2">
      <c r="A232" s="75" t="s">
        <v>47</v>
      </c>
      <c r="B232" s="75"/>
      <c r="C232" s="13">
        <v>225</v>
      </c>
      <c r="D232" s="23"/>
    </row>
    <row r="233" spans="1:4" ht="22.5" customHeight="1" x14ac:dyDescent="0.2">
      <c r="A233" s="24"/>
      <c r="B233" s="24"/>
      <c r="C233" s="21"/>
    </row>
    <row r="234" spans="1:4" ht="21" customHeight="1" x14ac:dyDescent="0.2">
      <c r="A234" s="39" t="s">
        <v>11</v>
      </c>
      <c r="B234" s="39"/>
      <c r="C234" s="39"/>
      <c r="D234" s="39"/>
    </row>
    <row r="235" spans="1:4" ht="18.75" customHeight="1" x14ac:dyDescent="0.2">
      <c r="A235" s="62" t="s">
        <v>43</v>
      </c>
      <c r="B235" s="62"/>
      <c r="C235" s="31">
        <v>1380647.76</v>
      </c>
    </row>
    <row r="236" spans="1:4" ht="18.75" customHeight="1" x14ac:dyDescent="0.2">
      <c r="A236" s="90" t="s">
        <v>62</v>
      </c>
      <c r="B236" s="90"/>
      <c r="C236" s="11">
        <v>17769.14</v>
      </c>
    </row>
    <row r="237" spans="1:4" ht="28.5" customHeight="1" x14ac:dyDescent="0.2">
      <c r="A237" s="90" t="s">
        <v>46</v>
      </c>
      <c r="B237" s="90"/>
      <c r="C237" s="11">
        <v>377698.2</v>
      </c>
    </row>
    <row r="238" spans="1:4" ht="18.75" hidden="1" customHeight="1" x14ac:dyDescent="0.2">
      <c r="A238" s="102" t="s">
        <v>53</v>
      </c>
      <c r="B238" s="103"/>
      <c r="C238" s="11"/>
    </row>
    <row r="239" spans="1:4" ht="18.75" customHeight="1" x14ac:dyDescent="0.2">
      <c r="A239" s="90" t="s">
        <v>139</v>
      </c>
      <c r="B239" s="90"/>
      <c r="C239" s="11">
        <v>3247.53</v>
      </c>
    </row>
    <row r="240" spans="1:4" ht="18.75" customHeight="1" x14ac:dyDescent="0.2">
      <c r="A240" s="90" t="s">
        <v>51</v>
      </c>
      <c r="B240" s="90"/>
      <c r="C240" s="11">
        <v>1768.01</v>
      </c>
    </row>
    <row r="241" spans="1:4" ht="18.75" customHeight="1" x14ac:dyDescent="0.2">
      <c r="A241" s="90" t="s">
        <v>17</v>
      </c>
      <c r="B241" s="90"/>
      <c r="C241" s="11">
        <v>1431</v>
      </c>
    </row>
    <row r="242" spans="1:4" ht="18.75" customHeight="1" x14ac:dyDescent="0.2">
      <c r="A242" s="92" t="s">
        <v>83</v>
      </c>
      <c r="B242" s="93"/>
      <c r="C242" s="11">
        <v>1350</v>
      </c>
    </row>
    <row r="243" spans="1:4" ht="18.75" customHeight="1" x14ac:dyDescent="0.2">
      <c r="A243" s="92" t="s">
        <v>131</v>
      </c>
      <c r="B243" s="93"/>
      <c r="C243" s="11">
        <v>5500</v>
      </c>
    </row>
    <row r="244" spans="1:4" ht="20.25" customHeight="1" x14ac:dyDescent="0.2">
      <c r="A244" s="90" t="s">
        <v>29</v>
      </c>
      <c r="B244" s="90"/>
      <c r="C244" s="11">
        <v>1722.56</v>
      </c>
    </row>
    <row r="245" spans="1:4" ht="22.5" hidden="1" customHeight="1" x14ac:dyDescent="0.2">
      <c r="A245" s="75" t="s">
        <v>31</v>
      </c>
      <c r="B245" s="75"/>
      <c r="C245" s="13">
        <v>0</v>
      </c>
    </row>
    <row r="246" spans="1:4" ht="21.75" hidden="1" customHeight="1" x14ac:dyDescent="0.2">
      <c r="A246" s="75" t="s">
        <v>18</v>
      </c>
      <c r="B246" s="75"/>
      <c r="C246" s="13">
        <v>0</v>
      </c>
      <c r="D246" s="36"/>
    </row>
    <row r="247" spans="1:4" ht="21.75" customHeight="1" x14ac:dyDescent="0.2">
      <c r="A247" s="24"/>
      <c r="B247" s="24"/>
      <c r="C247" s="21"/>
      <c r="D247" s="36"/>
    </row>
    <row r="248" spans="1:4" ht="21.75" customHeight="1" x14ac:dyDescent="0.2">
      <c r="A248" s="36" t="s">
        <v>19</v>
      </c>
      <c r="B248" s="36"/>
      <c r="C248" s="36"/>
    </row>
    <row r="249" spans="1:4" ht="29.25" hidden="1" customHeight="1" x14ac:dyDescent="0.2">
      <c r="A249" s="100" t="s">
        <v>76</v>
      </c>
      <c r="B249" s="100"/>
      <c r="C249" s="17">
        <v>0</v>
      </c>
    </row>
    <row r="250" spans="1:4" ht="15.75" customHeight="1" x14ac:dyDescent="0.2">
      <c r="A250" s="91" t="s">
        <v>20</v>
      </c>
      <c r="B250" s="91"/>
      <c r="C250" s="17">
        <v>91375</v>
      </c>
    </row>
    <row r="251" spans="1:4" ht="15.75" customHeight="1" x14ac:dyDescent="0.2">
      <c r="A251" s="91" t="s">
        <v>64</v>
      </c>
      <c r="B251" s="91"/>
      <c r="C251" s="17">
        <v>14205.71</v>
      </c>
    </row>
    <row r="252" spans="1:4" ht="15.75" customHeight="1" x14ac:dyDescent="0.2">
      <c r="A252" s="91" t="s">
        <v>65</v>
      </c>
      <c r="B252" s="91"/>
      <c r="C252" s="17">
        <v>220.5</v>
      </c>
    </row>
    <row r="253" spans="1:4" ht="15.75" hidden="1" customHeight="1" x14ac:dyDescent="0.2">
      <c r="A253" s="113" t="s">
        <v>68</v>
      </c>
      <c r="B253" s="114"/>
      <c r="C253" s="17">
        <v>0</v>
      </c>
    </row>
    <row r="254" spans="1:4" ht="15.75" hidden="1" customHeight="1" x14ac:dyDescent="0.2">
      <c r="A254" s="97" t="s">
        <v>69</v>
      </c>
      <c r="B254" s="97"/>
      <c r="C254" s="17">
        <v>0</v>
      </c>
    </row>
    <row r="255" spans="1:4" ht="15.75" customHeight="1" x14ac:dyDescent="0.2">
      <c r="A255" s="97" t="s">
        <v>32</v>
      </c>
      <c r="B255" s="97"/>
      <c r="C255" s="17">
        <v>88321.82</v>
      </c>
    </row>
    <row r="256" spans="1:4" ht="15.75" customHeight="1" x14ac:dyDescent="0.2">
      <c r="A256" s="97" t="s">
        <v>22</v>
      </c>
      <c r="B256" s="97"/>
      <c r="C256" s="17">
        <v>22.9</v>
      </c>
    </row>
    <row r="257" spans="1:4" ht="15.75" hidden="1" customHeight="1" x14ac:dyDescent="0.2">
      <c r="A257" s="97" t="s">
        <v>33</v>
      </c>
      <c r="B257" s="97"/>
      <c r="C257" s="17">
        <v>0</v>
      </c>
    </row>
    <row r="258" spans="1:4" ht="15.75" customHeight="1" x14ac:dyDescent="0.2">
      <c r="A258" s="97" t="s">
        <v>23</v>
      </c>
      <c r="B258" s="97"/>
      <c r="C258" s="17">
        <v>185474.86</v>
      </c>
    </row>
    <row r="259" spans="1:4" ht="15.75" customHeight="1" x14ac:dyDescent="0.2">
      <c r="A259" s="91" t="s">
        <v>24</v>
      </c>
      <c r="B259" s="91"/>
      <c r="C259" s="17">
        <v>101651.05</v>
      </c>
    </row>
    <row r="260" spans="1:4" ht="28.5" customHeight="1" x14ac:dyDescent="0.2">
      <c r="A260" s="91" t="s">
        <v>82</v>
      </c>
      <c r="B260" s="91"/>
      <c r="C260" s="17">
        <v>347521.5</v>
      </c>
    </row>
    <row r="261" spans="1:4" ht="15.75" customHeight="1" x14ac:dyDescent="0.2">
      <c r="A261" s="91" t="s">
        <v>38</v>
      </c>
      <c r="B261" s="91"/>
      <c r="C261" s="17">
        <v>5723.67</v>
      </c>
    </row>
    <row r="262" spans="1:4" ht="28.5" customHeight="1" x14ac:dyDescent="0.2">
      <c r="A262" s="91" t="s">
        <v>77</v>
      </c>
      <c r="B262" s="91"/>
      <c r="C262" s="17">
        <v>10234.76</v>
      </c>
    </row>
    <row r="263" spans="1:4" ht="16.5" customHeight="1" x14ac:dyDescent="0.2">
      <c r="A263" s="91" t="s">
        <v>78</v>
      </c>
      <c r="B263" s="91"/>
      <c r="C263" s="17">
        <f>21560.2+5523.51</f>
        <v>27083.71</v>
      </c>
    </row>
    <row r="264" spans="1:4" ht="20.25" customHeight="1" x14ac:dyDescent="0.2">
      <c r="A264" s="91" t="s">
        <v>57</v>
      </c>
      <c r="B264" s="91"/>
      <c r="C264" s="17">
        <v>282</v>
      </c>
    </row>
    <row r="265" spans="1:4" ht="15.75" hidden="1" customHeight="1" x14ac:dyDescent="0.2">
      <c r="A265" s="91" t="s">
        <v>56</v>
      </c>
      <c r="B265" s="91"/>
      <c r="C265" s="17">
        <v>0</v>
      </c>
    </row>
    <row r="266" spans="1:4" ht="15.75" hidden="1" customHeight="1" x14ac:dyDescent="0.2">
      <c r="A266" s="91" t="s">
        <v>39</v>
      </c>
      <c r="B266" s="91"/>
      <c r="C266" s="17">
        <v>0</v>
      </c>
    </row>
    <row r="267" spans="1:4" ht="22.5" customHeight="1" x14ac:dyDescent="0.2">
      <c r="A267" s="91" t="s">
        <v>58</v>
      </c>
      <c r="B267" s="91"/>
      <c r="C267" s="17">
        <v>16180.21</v>
      </c>
    </row>
    <row r="268" spans="1:4" ht="23.25" customHeight="1" x14ac:dyDescent="0.2">
      <c r="A268" s="91" t="s">
        <v>27</v>
      </c>
      <c r="B268" s="91"/>
      <c r="C268" s="17">
        <v>254813.58</v>
      </c>
    </row>
    <row r="269" spans="1:4" ht="18.75" customHeight="1" x14ac:dyDescent="0.2"/>
    <row r="270" spans="1:4" ht="50.25" customHeight="1" x14ac:dyDescent="0.2">
      <c r="A270" s="83" t="s">
        <v>86</v>
      </c>
      <c r="B270" s="83"/>
      <c r="C270" s="33">
        <v>651151.42000000004</v>
      </c>
    </row>
    <row r="271" spans="1:4" ht="21.75" customHeight="1" x14ac:dyDescent="0.2">
      <c r="A271" s="83" t="s">
        <v>28</v>
      </c>
      <c r="B271" s="83"/>
      <c r="C271" s="22">
        <v>3539.75</v>
      </c>
      <c r="D271" s="26"/>
    </row>
    <row r="272" spans="1:4" ht="27.75" hidden="1" customHeight="1" x14ac:dyDescent="0.2">
      <c r="A272" s="24"/>
      <c r="B272" s="24"/>
      <c r="C272" s="21"/>
    </row>
    <row r="273" spans="1:4" ht="27.75" hidden="1" customHeight="1" x14ac:dyDescent="0.2">
      <c r="A273" s="24"/>
      <c r="B273" s="24"/>
      <c r="C273" s="21"/>
    </row>
    <row r="274" spans="1:4" x14ac:dyDescent="0.2">
      <c r="A274" s="24"/>
      <c r="B274" s="24"/>
      <c r="C274" s="21"/>
    </row>
    <row r="275" spans="1:4" x14ac:dyDescent="0.2">
      <c r="A275" s="24"/>
      <c r="B275" s="24"/>
      <c r="C275" s="21"/>
    </row>
    <row r="276" spans="1:4" x14ac:dyDescent="0.2">
      <c r="A276" s="24"/>
      <c r="B276" s="24"/>
      <c r="C276" s="21"/>
    </row>
    <row r="277" spans="1:4" hidden="1" x14ac:dyDescent="0.2"/>
    <row r="278" spans="1:4" ht="19.5" hidden="1" customHeight="1" x14ac:dyDescent="0.2">
      <c r="A278" s="40" t="s">
        <v>40</v>
      </c>
      <c r="B278" s="40" t="s">
        <v>41</v>
      </c>
      <c r="C278" s="40"/>
    </row>
    <row r="279" spans="1:4" ht="19.5" hidden="1" customHeight="1" x14ac:dyDescent="0.2">
      <c r="A279" s="4"/>
      <c r="B279" s="4"/>
      <c r="C279" s="4"/>
    </row>
    <row r="280" spans="1:4" hidden="1" x14ac:dyDescent="0.2"/>
    <row r="281" spans="1:4" hidden="1" x14ac:dyDescent="0.2">
      <c r="A281" s="4" t="s">
        <v>6</v>
      </c>
    </row>
    <row r="282" spans="1:4" hidden="1" x14ac:dyDescent="0.2"/>
    <row r="283" spans="1:4" hidden="1" x14ac:dyDescent="0.2">
      <c r="A283" s="71" t="s">
        <v>3</v>
      </c>
      <c r="B283" s="71"/>
      <c r="C283" s="10" t="s">
        <v>4</v>
      </c>
      <c r="D283" s="10" t="s">
        <v>5</v>
      </c>
    </row>
    <row r="284" spans="1:4" hidden="1" x14ac:dyDescent="0.2">
      <c r="A284" s="72">
        <f>A304+A347</f>
        <v>4000</v>
      </c>
      <c r="B284" s="72"/>
      <c r="C284" s="11">
        <f>C304+C347</f>
        <v>0</v>
      </c>
      <c r="D284" s="12">
        <f>C284/A284*100</f>
        <v>0</v>
      </c>
    </row>
    <row r="285" spans="1:4" ht="15" hidden="1" x14ac:dyDescent="0.25">
      <c r="A285" s="87" t="s">
        <v>54</v>
      </c>
      <c r="B285" s="88"/>
      <c r="C285" s="13">
        <f>C305</f>
        <v>0</v>
      </c>
      <c r="D285" s="14"/>
    </row>
    <row r="286" spans="1:4" hidden="1" x14ac:dyDescent="0.2">
      <c r="A286" s="16" t="s">
        <v>7</v>
      </c>
      <c r="D286" s="9"/>
    </row>
    <row r="287" spans="1:4" hidden="1" x14ac:dyDescent="0.2">
      <c r="A287" s="8"/>
      <c r="D287" s="9"/>
    </row>
    <row r="288" spans="1:4" hidden="1" x14ac:dyDescent="0.2">
      <c r="A288" s="71" t="s">
        <v>3</v>
      </c>
      <c r="B288" s="71"/>
      <c r="C288" s="10" t="s">
        <v>4</v>
      </c>
      <c r="D288" s="10" t="s">
        <v>5</v>
      </c>
    </row>
    <row r="289" spans="1:4" hidden="1" x14ac:dyDescent="0.2">
      <c r="A289" s="73">
        <f>A310+A353</f>
        <v>4000</v>
      </c>
      <c r="B289" s="73"/>
      <c r="C289" s="17">
        <f>C310+C353</f>
        <v>0</v>
      </c>
      <c r="D289" s="18">
        <f>C289/A289*100</f>
        <v>0</v>
      </c>
    </row>
    <row r="290" spans="1:4" ht="15" hidden="1" x14ac:dyDescent="0.25">
      <c r="A290" s="87" t="s">
        <v>54</v>
      </c>
      <c r="B290" s="88"/>
      <c r="C290" s="13">
        <f>C311</f>
        <v>0</v>
      </c>
      <c r="D290" s="14"/>
    </row>
    <row r="291" spans="1:4" hidden="1" x14ac:dyDescent="0.2">
      <c r="A291" s="19" t="s">
        <v>44</v>
      </c>
      <c r="B291" s="20"/>
      <c r="C291" s="21"/>
      <c r="D291" s="14"/>
    </row>
    <row r="292" spans="1:4" ht="19.5" hidden="1" customHeight="1" x14ac:dyDescent="0.2">
      <c r="A292" s="27" t="s">
        <v>8</v>
      </c>
      <c r="B292" s="37"/>
      <c r="C292" s="38"/>
      <c r="D292" s="13">
        <f>D314+D357</f>
        <v>0</v>
      </c>
    </row>
    <row r="293" spans="1:4" ht="19.5" hidden="1" customHeight="1" x14ac:dyDescent="0.2">
      <c r="A293" s="75" t="s">
        <v>47</v>
      </c>
      <c r="B293" s="75"/>
      <c r="C293" s="13">
        <f>C315+C358</f>
        <v>0</v>
      </c>
      <c r="D293" s="13"/>
    </row>
    <row r="294" spans="1:4" ht="19.5" hidden="1" customHeight="1" x14ac:dyDescent="0.2">
      <c r="A294" s="27" t="s">
        <v>72</v>
      </c>
      <c r="B294" s="37"/>
      <c r="C294" s="38"/>
      <c r="D294" s="13">
        <f>D316+D359</f>
        <v>0</v>
      </c>
    </row>
    <row r="295" spans="1:4" ht="15.75" hidden="1" customHeight="1" x14ac:dyDescent="0.2">
      <c r="A295" s="75" t="s">
        <v>47</v>
      </c>
      <c r="B295" s="75"/>
      <c r="C295" s="13">
        <f>C317+C360</f>
        <v>0</v>
      </c>
      <c r="D295" s="29"/>
    </row>
    <row r="296" spans="1:4" x14ac:dyDescent="0.2">
      <c r="A296" s="24"/>
      <c r="B296" s="24"/>
      <c r="C296" s="21"/>
    </row>
    <row r="297" spans="1:4" x14ac:dyDescent="0.2">
      <c r="A297" s="24"/>
      <c r="B297" s="24"/>
      <c r="C297" s="21"/>
    </row>
    <row r="298" spans="1:4" x14ac:dyDescent="0.2">
      <c r="A298" s="24"/>
      <c r="B298" s="24"/>
      <c r="C298" s="21"/>
    </row>
    <row r="299" spans="1:4" ht="33" hidden="1" customHeight="1" x14ac:dyDescent="0.2">
      <c r="A299" s="40" t="s">
        <v>9</v>
      </c>
      <c r="B299" s="41">
        <v>85406</v>
      </c>
      <c r="C299" s="40" t="s">
        <v>42</v>
      </c>
      <c r="D299" s="42"/>
    </row>
    <row r="300" spans="1:4" hidden="1" x14ac:dyDescent="0.2">
      <c r="A300" s="4"/>
      <c r="B300" s="4"/>
      <c r="C300" s="4"/>
    </row>
    <row r="301" spans="1:4" hidden="1" x14ac:dyDescent="0.2">
      <c r="A301" s="5" t="s">
        <v>6</v>
      </c>
      <c r="B301" s="6"/>
      <c r="C301" s="6"/>
      <c r="D301" s="7"/>
    </row>
    <row r="302" spans="1:4" hidden="1" x14ac:dyDescent="0.2">
      <c r="A302" s="43"/>
      <c r="B302" s="6"/>
      <c r="C302" s="6"/>
      <c r="D302" s="7"/>
    </row>
    <row r="303" spans="1:4" hidden="1" x14ac:dyDescent="0.2">
      <c r="A303" s="71" t="s">
        <v>3</v>
      </c>
      <c r="B303" s="71"/>
      <c r="C303" s="10" t="s">
        <v>4</v>
      </c>
      <c r="D303" s="10" t="s">
        <v>5</v>
      </c>
    </row>
    <row r="304" spans="1:4" hidden="1" x14ac:dyDescent="0.2">
      <c r="A304" s="72">
        <v>4000</v>
      </c>
      <c r="B304" s="72"/>
      <c r="C304" s="11">
        <f>SUM(C320:C321)</f>
        <v>0</v>
      </c>
      <c r="D304" s="12">
        <f>C304/A304*100</f>
        <v>0</v>
      </c>
    </row>
    <row r="305" spans="1:4" hidden="1" x14ac:dyDescent="0.2">
      <c r="A305" s="35" t="s">
        <v>54</v>
      </c>
      <c r="B305" s="35">
        <f>A304</f>
        <v>4000</v>
      </c>
      <c r="C305" s="13">
        <f>C304+D314</f>
        <v>0</v>
      </c>
      <c r="D305" s="14"/>
    </row>
    <row r="306" spans="1:4" ht="6" hidden="1" customHeight="1" x14ac:dyDescent="0.2">
      <c r="A306" s="8"/>
      <c r="D306" s="9"/>
    </row>
    <row r="307" spans="1:4" hidden="1" x14ac:dyDescent="0.2">
      <c r="A307" s="16" t="s">
        <v>7</v>
      </c>
      <c r="D307" s="9"/>
    </row>
    <row r="308" spans="1:4" hidden="1" x14ac:dyDescent="0.2">
      <c r="A308" s="8"/>
      <c r="D308" s="9"/>
    </row>
    <row r="309" spans="1:4" hidden="1" x14ac:dyDescent="0.2">
      <c r="A309" s="71" t="s">
        <v>3</v>
      </c>
      <c r="B309" s="71"/>
      <c r="C309" s="10" t="s">
        <v>4</v>
      </c>
      <c r="D309" s="10" t="s">
        <v>5</v>
      </c>
    </row>
    <row r="310" spans="1:4" hidden="1" x14ac:dyDescent="0.2">
      <c r="A310" s="73">
        <v>4000</v>
      </c>
      <c r="B310" s="73"/>
      <c r="C310" s="17">
        <f>C327+D314-C315</f>
        <v>0</v>
      </c>
      <c r="D310" s="18">
        <f>C310/A310*100</f>
        <v>0</v>
      </c>
    </row>
    <row r="311" spans="1:4" hidden="1" x14ac:dyDescent="0.2">
      <c r="A311" s="35" t="s">
        <v>54</v>
      </c>
      <c r="B311" s="35">
        <f>A310</f>
        <v>4000</v>
      </c>
      <c r="C311" s="13">
        <f>C310+D315</f>
        <v>0</v>
      </c>
      <c r="D311" s="44"/>
    </row>
    <row r="312" spans="1:4" hidden="1" x14ac:dyDescent="0.2">
      <c r="A312" s="20"/>
      <c r="B312" s="20"/>
      <c r="C312" s="21"/>
      <c r="D312" s="45"/>
    </row>
    <row r="313" spans="1:4" hidden="1" x14ac:dyDescent="0.2">
      <c r="A313" s="20"/>
      <c r="B313" s="20"/>
      <c r="C313" s="21"/>
      <c r="D313" s="45"/>
    </row>
    <row r="314" spans="1:4" ht="19.5" hidden="1" customHeight="1" x14ac:dyDescent="0.25">
      <c r="A314" s="84" t="s">
        <v>8</v>
      </c>
      <c r="B314" s="107"/>
      <c r="C314" s="88"/>
      <c r="D314" s="13">
        <v>0</v>
      </c>
    </row>
    <row r="315" spans="1:4" ht="19.5" hidden="1" customHeight="1" x14ac:dyDescent="0.2">
      <c r="A315" s="75" t="s">
        <v>47</v>
      </c>
      <c r="B315" s="75"/>
      <c r="C315" s="13">
        <v>0</v>
      </c>
      <c r="D315" s="13"/>
    </row>
    <row r="316" spans="1:4" ht="19.5" hidden="1" customHeight="1" x14ac:dyDescent="0.2">
      <c r="A316" s="27" t="s">
        <v>72</v>
      </c>
      <c r="B316" s="37"/>
      <c r="C316" s="38"/>
      <c r="D316" s="13">
        <v>0</v>
      </c>
    </row>
    <row r="317" spans="1:4" ht="15.75" hidden="1" customHeight="1" x14ac:dyDescent="0.2">
      <c r="A317" s="75" t="s">
        <v>47</v>
      </c>
      <c r="B317" s="75"/>
      <c r="C317" s="13">
        <v>0</v>
      </c>
      <c r="D317" s="29"/>
    </row>
    <row r="318" spans="1:4" ht="22.5" hidden="1" customHeight="1" x14ac:dyDescent="0.2">
      <c r="A318" s="24"/>
      <c r="B318" s="24"/>
      <c r="C318" s="21"/>
    </row>
    <row r="319" spans="1:4" hidden="1" x14ac:dyDescent="0.2">
      <c r="A319" s="39" t="s">
        <v>11</v>
      </c>
      <c r="B319" s="39"/>
      <c r="C319" s="39"/>
      <c r="D319" s="39"/>
    </row>
    <row r="320" spans="1:4" ht="27.75" hidden="1" customHeight="1" x14ac:dyDescent="0.2">
      <c r="A320" s="30" t="s">
        <v>43</v>
      </c>
      <c r="B320" s="30"/>
      <c r="C320" s="31">
        <v>0</v>
      </c>
    </row>
    <row r="321" spans="1:4" ht="30" hidden="1" customHeight="1" x14ac:dyDescent="0.2">
      <c r="A321" s="115" t="s">
        <v>45</v>
      </c>
      <c r="B321" s="115"/>
      <c r="C321" s="11">
        <v>0</v>
      </c>
    </row>
    <row r="322" spans="1:4" hidden="1" x14ac:dyDescent="0.2"/>
    <row r="323" spans="1:4" ht="18" hidden="1" customHeight="1" x14ac:dyDescent="0.2"/>
    <row r="324" spans="1:4" ht="18" hidden="1" customHeight="1" x14ac:dyDescent="0.2">
      <c r="A324" s="36" t="s">
        <v>19</v>
      </c>
      <c r="B324" s="36"/>
      <c r="C324" s="36"/>
      <c r="D324" s="36"/>
    </row>
    <row r="325" spans="1:4" ht="18" hidden="1" customHeight="1" x14ac:dyDescent="0.2">
      <c r="A325" s="100" t="s">
        <v>20</v>
      </c>
      <c r="B325" s="100"/>
      <c r="C325" s="17">
        <v>0</v>
      </c>
    </row>
    <row r="326" spans="1:4" ht="18" hidden="1" customHeight="1" x14ac:dyDescent="0.2">
      <c r="A326" s="104" t="s">
        <v>21</v>
      </c>
      <c r="B326" s="104"/>
      <c r="C326" s="17">
        <v>0</v>
      </c>
    </row>
    <row r="327" spans="1:4" ht="18" hidden="1" customHeight="1" x14ac:dyDescent="0.2">
      <c r="A327" s="104" t="s">
        <v>32</v>
      </c>
      <c r="B327" s="104"/>
      <c r="C327" s="17">
        <v>0</v>
      </c>
    </row>
    <row r="328" spans="1:4" ht="18" hidden="1" customHeight="1" x14ac:dyDescent="0.2">
      <c r="A328" s="100" t="s">
        <v>30</v>
      </c>
      <c r="B328" s="100"/>
      <c r="C328" s="17">
        <v>0</v>
      </c>
    </row>
    <row r="329" spans="1:4" ht="18" hidden="1" customHeight="1" x14ac:dyDescent="0.2">
      <c r="A329" s="104" t="s">
        <v>22</v>
      </c>
      <c r="B329" s="104"/>
      <c r="C329" s="17">
        <v>0</v>
      </c>
    </row>
    <row r="330" spans="1:4" ht="18" hidden="1" customHeight="1" x14ac:dyDescent="0.2">
      <c r="A330" s="104" t="s">
        <v>33</v>
      </c>
      <c r="B330" s="104"/>
      <c r="C330" s="17">
        <v>0</v>
      </c>
    </row>
    <row r="331" spans="1:4" ht="18" hidden="1" customHeight="1" x14ac:dyDescent="0.2">
      <c r="A331" s="104" t="s">
        <v>23</v>
      </c>
      <c r="B331" s="104"/>
      <c r="C331" s="17">
        <v>0</v>
      </c>
    </row>
    <row r="332" spans="1:4" ht="18" hidden="1" customHeight="1" x14ac:dyDescent="0.2">
      <c r="A332" s="100" t="s">
        <v>24</v>
      </c>
      <c r="B332" s="100"/>
      <c r="C332" s="17">
        <v>0</v>
      </c>
    </row>
    <row r="333" spans="1:4" ht="18" hidden="1" customHeight="1" x14ac:dyDescent="0.2">
      <c r="A333" s="100" t="s">
        <v>25</v>
      </c>
      <c r="B333" s="100"/>
      <c r="C333" s="17">
        <v>0</v>
      </c>
    </row>
    <row r="334" spans="1:4" ht="18" hidden="1" customHeight="1" x14ac:dyDescent="0.2">
      <c r="A334" s="100" t="s">
        <v>34</v>
      </c>
      <c r="B334" s="100"/>
      <c r="C334" s="17">
        <v>0</v>
      </c>
    </row>
    <row r="335" spans="1:4" ht="18" hidden="1" customHeight="1" x14ac:dyDescent="0.2">
      <c r="A335" s="100" t="s">
        <v>26</v>
      </c>
      <c r="B335" s="100"/>
      <c r="C335" s="17">
        <v>0</v>
      </c>
    </row>
    <row r="336" spans="1:4" ht="18" hidden="1" customHeight="1" x14ac:dyDescent="0.2">
      <c r="A336" s="100" t="s">
        <v>27</v>
      </c>
      <c r="B336" s="100"/>
      <c r="C336" s="17">
        <v>0</v>
      </c>
    </row>
    <row r="337" spans="1:4" ht="27.75" hidden="1" customHeight="1" x14ac:dyDescent="0.2">
      <c r="A337" s="24"/>
      <c r="B337" s="24"/>
      <c r="C337" s="21"/>
    </row>
    <row r="338" spans="1:4" ht="45" hidden="1" customHeight="1" x14ac:dyDescent="0.2">
      <c r="A338" s="83" t="s">
        <v>73</v>
      </c>
      <c r="B338" s="83"/>
      <c r="C338" s="33">
        <v>0</v>
      </c>
    </row>
    <row r="339" spans="1:4" ht="18" hidden="1" customHeight="1" x14ac:dyDescent="0.2">
      <c r="A339" s="83" t="s">
        <v>28</v>
      </c>
      <c r="B339" s="83"/>
      <c r="C339" s="22">
        <v>0</v>
      </c>
    </row>
    <row r="340" spans="1:4" ht="18" hidden="1" customHeight="1" x14ac:dyDescent="0.2"/>
    <row r="341" spans="1:4" ht="3.75" hidden="1" customHeight="1" x14ac:dyDescent="0.2"/>
    <row r="342" spans="1:4" hidden="1" x14ac:dyDescent="0.2"/>
    <row r="343" spans="1:4" ht="21" hidden="1" customHeight="1" x14ac:dyDescent="0.2">
      <c r="A343" s="40" t="s">
        <v>9</v>
      </c>
      <c r="B343" s="41">
        <v>85407</v>
      </c>
      <c r="C343" s="40" t="s">
        <v>74</v>
      </c>
      <c r="D343" s="42"/>
    </row>
    <row r="344" spans="1:4" hidden="1" x14ac:dyDescent="0.2">
      <c r="A344" s="4"/>
      <c r="B344" s="4"/>
      <c r="C344" s="4"/>
    </row>
    <row r="345" spans="1:4" hidden="1" x14ac:dyDescent="0.2">
      <c r="A345" s="5" t="s">
        <v>6</v>
      </c>
      <c r="B345" s="6"/>
      <c r="C345" s="6"/>
      <c r="D345" s="7"/>
    </row>
    <row r="346" spans="1:4" hidden="1" x14ac:dyDescent="0.2">
      <c r="A346" s="71" t="s">
        <v>3</v>
      </c>
      <c r="B346" s="71"/>
      <c r="C346" s="10" t="s">
        <v>4</v>
      </c>
      <c r="D346" s="10" t="s">
        <v>5</v>
      </c>
    </row>
    <row r="347" spans="1:4" hidden="1" x14ac:dyDescent="0.2">
      <c r="A347" s="72"/>
      <c r="B347" s="72"/>
      <c r="C347" s="11"/>
      <c r="D347" s="12" t="e">
        <f>C347/A347*100</f>
        <v>#DIV/0!</v>
      </c>
    </row>
    <row r="348" spans="1:4" hidden="1" x14ac:dyDescent="0.2">
      <c r="A348" s="35" t="s">
        <v>54</v>
      </c>
      <c r="B348" s="35">
        <f>A347</f>
        <v>0</v>
      </c>
      <c r="C348" s="13">
        <f>C347+D357</f>
        <v>0</v>
      </c>
      <c r="D348" s="14"/>
    </row>
    <row r="349" spans="1:4" hidden="1" x14ac:dyDescent="0.2">
      <c r="A349" s="8"/>
      <c r="D349" s="9"/>
    </row>
    <row r="350" spans="1:4" hidden="1" x14ac:dyDescent="0.2">
      <c r="A350" s="16" t="s">
        <v>7</v>
      </c>
      <c r="D350" s="9"/>
    </row>
    <row r="351" spans="1:4" hidden="1" x14ac:dyDescent="0.2">
      <c r="A351" s="8"/>
      <c r="D351" s="9"/>
    </row>
    <row r="352" spans="1:4" hidden="1" x14ac:dyDescent="0.2">
      <c r="A352" s="71" t="s">
        <v>3</v>
      </c>
      <c r="B352" s="71"/>
      <c r="C352" s="10" t="s">
        <v>4</v>
      </c>
      <c r="D352" s="10" t="s">
        <v>5</v>
      </c>
    </row>
    <row r="353" spans="1:4" hidden="1" x14ac:dyDescent="0.2">
      <c r="A353" s="73"/>
      <c r="B353" s="73"/>
      <c r="C353" s="17">
        <f>C372</f>
        <v>0</v>
      </c>
      <c r="D353" s="18" t="e">
        <f>C353/A353*100</f>
        <v>#DIV/0!</v>
      </c>
    </row>
    <row r="354" spans="1:4" hidden="1" x14ac:dyDescent="0.2">
      <c r="A354" s="35" t="s">
        <v>54</v>
      </c>
      <c r="B354" s="35">
        <f>A353</f>
        <v>0</v>
      </c>
      <c r="C354" s="13">
        <f>C353+D358</f>
        <v>0</v>
      </c>
      <c r="D354" s="44"/>
    </row>
    <row r="355" spans="1:4" hidden="1" x14ac:dyDescent="0.2">
      <c r="A355" s="20"/>
      <c r="B355" s="20"/>
      <c r="C355" s="21"/>
      <c r="D355" s="45"/>
    </row>
    <row r="356" spans="1:4" hidden="1" x14ac:dyDescent="0.2">
      <c r="A356" s="20"/>
      <c r="B356" s="20"/>
      <c r="C356" s="21"/>
      <c r="D356" s="45"/>
    </row>
    <row r="357" spans="1:4" ht="15" hidden="1" x14ac:dyDescent="0.25">
      <c r="A357" s="84" t="s">
        <v>8</v>
      </c>
      <c r="B357" s="107"/>
      <c r="C357" s="88"/>
      <c r="D357" s="13">
        <v>0</v>
      </c>
    </row>
    <row r="358" spans="1:4" hidden="1" x14ac:dyDescent="0.2">
      <c r="A358" s="75" t="s">
        <v>47</v>
      </c>
      <c r="B358" s="75"/>
      <c r="C358" s="13">
        <v>0</v>
      </c>
      <c r="D358" s="13"/>
    </row>
    <row r="359" spans="1:4" hidden="1" x14ac:dyDescent="0.2">
      <c r="A359" s="27" t="s">
        <v>72</v>
      </c>
      <c r="B359" s="37"/>
      <c r="C359" s="38"/>
      <c r="D359" s="13">
        <v>0</v>
      </c>
    </row>
    <row r="360" spans="1:4" hidden="1" x14ac:dyDescent="0.2">
      <c r="A360" s="75" t="s">
        <v>47</v>
      </c>
      <c r="B360" s="75"/>
      <c r="C360" s="13">
        <v>0</v>
      </c>
      <c r="D360" s="29"/>
    </row>
    <row r="361" spans="1:4" hidden="1" x14ac:dyDescent="0.2">
      <c r="A361" s="24"/>
      <c r="B361" s="24"/>
      <c r="C361" s="21"/>
    </row>
    <row r="362" spans="1:4" hidden="1" x14ac:dyDescent="0.2">
      <c r="A362" s="39" t="s">
        <v>11</v>
      </c>
      <c r="B362" s="39"/>
      <c r="C362" s="39"/>
      <c r="D362" s="39"/>
    </row>
    <row r="363" spans="1:4" ht="24.75" hidden="1" customHeight="1" x14ac:dyDescent="0.25">
      <c r="A363" s="111" t="s">
        <v>75</v>
      </c>
      <c r="B363" s="112"/>
      <c r="C363" s="31"/>
    </row>
    <row r="364" spans="1:4" hidden="1" x14ac:dyDescent="0.2"/>
    <row r="365" spans="1:4" hidden="1" x14ac:dyDescent="0.2">
      <c r="A365" s="36" t="s">
        <v>19</v>
      </c>
      <c r="B365" s="36"/>
      <c r="C365" s="36"/>
      <c r="D365" s="36"/>
    </row>
    <row r="366" spans="1:4" hidden="1" x14ac:dyDescent="0.2">
      <c r="A366" s="100" t="s">
        <v>20</v>
      </c>
      <c r="B366" s="100"/>
      <c r="C366" s="17">
        <v>0</v>
      </c>
    </row>
    <row r="367" spans="1:4" hidden="1" x14ac:dyDescent="0.2">
      <c r="A367" s="104" t="s">
        <v>21</v>
      </c>
      <c r="B367" s="104"/>
      <c r="C367" s="17">
        <v>0</v>
      </c>
    </row>
    <row r="368" spans="1:4" hidden="1" x14ac:dyDescent="0.2">
      <c r="A368" s="104" t="s">
        <v>32</v>
      </c>
      <c r="B368" s="104"/>
      <c r="C368" s="17">
        <v>148.94999999999999</v>
      </c>
    </row>
    <row r="369" spans="1:3" hidden="1" x14ac:dyDescent="0.2">
      <c r="A369" s="100" t="s">
        <v>30</v>
      </c>
      <c r="B369" s="100"/>
      <c r="C369" s="17">
        <v>0</v>
      </c>
    </row>
    <row r="370" spans="1:3" hidden="1" x14ac:dyDescent="0.2">
      <c r="A370" s="104" t="s">
        <v>22</v>
      </c>
      <c r="B370" s="104"/>
      <c r="C370" s="17">
        <v>0</v>
      </c>
    </row>
    <row r="371" spans="1:3" hidden="1" x14ac:dyDescent="0.2">
      <c r="A371" s="104" t="s">
        <v>33</v>
      </c>
      <c r="B371" s="104"/>
      <c r="C371" s="17">
        <v>0</v>
      </c>
    </row>
    <row r="372" spans="1:3" hidden="1" x14ac:dyDescent="0.2">
      <c r="A372" s="104" t="s">
        <v>23</v>
      </c>
      <c r="B372" s="104"/>
      <c r="C372" s="17"/>
    </row>
    <row r="373" spans="1:3" hidden="1" x14ac:dyDescent="0.2">
      <c r="A373" s="100" t="s">
        <v>24</v>
      </c>
      <c r="B373" s="100"/>
      <c r="C373" s="17">
        <v>0</v>
      </c>
    </row>
    <row r="374" spans="1:3" hidden="1" x14ac:dyDescent="0.2">
      <c r="A374" s="100" t="s">
        <v>25</v>
      </c>
      <c r="B374" s="100"/>
      <c r="C374" s="17">
        <v>0</v>
      </c>
    </row>
    <row r="375" spans="1:3" hidden="1" x14ac:dyDescent="0.2">
      <c r="A375" s="100" t="s">
        <v>34</v>
      </c>
      <c r="B375" s="100"/>
      <c r="C375" s="17">
        <v>0</v>
      </c>
    </row>
    <row r="376" spans="1:3" hidden="1" x14ac:dyDescent="0.2">
      <c r="A376" s="100" t="s">
        <v>26</v>
      </c>
      <c r="B376" s="100"/>
      <c r="C376" s="17">
        <v>0</v>
      </c>
    </row>
    <row r="377" spans="1:3" hidden="1" x14ac:dyDescent="0.2">
      <c r="A377" s="100" t="s">
        <v>27</v>
      </c>
      <c r="B377" s="100"/>
      <c r="C377" s="17">
        <v>0</v>
      </c>
    </row>
    <row r="378" spans="1:3" hidden="1" x14ac:dyDescent="0.2">
      <c r="A378" s="24"/>
      <c r="B378" s="24"/>
      <c r="C378" s="21"/>
    </row>
    <row r="379" spans="1:3" hidden="1" x14ac:dyDescent="0.2">
      <c r="A379" s="83" t="s">
        <v>73</v>
      </c>
      <c r="B379" s="83"/>
      <c r="C379" s="33">
        <v>0</v>
      </c>
    </row>
    <row r="380" spans="1:3" hidden="1" x14ac:dyDescent="0.2">
      <c r="A380" s="83" t="s">
        <v>28</v>
      </c>
      <c r="B380" s="83"/>
      <c r="C380" s="22">
        <v>0</v>
      </c>
    </row>
    <row r="381" spans="1:3" hidden="1" x14ac:dyDescent="0.2"/>
  </sheetData>
  <mergeCells count="239">
    <mergeCell ref="A101:B101"/>
    <mergeCell ref="A102:B102"/>
    <mergeCell ref="A190:B190"/>
    <mergeCell ref="A191:B191"/>
    <mergeCell ref="A192:B192"/>
    <mergeCell ref="A210:B210"/>
    <mergeCell ref="A206:B206"/>
    <mergeCell ref="A242:B242"/>
    <mergeCell ref="A376:B376"/>
    <mergeCell ref="A253:B253"/>
    <mergeCell ref="A338:B338"/>
    <mergeCell ref="A339:B339"/>
    <mergeCell ref="A321:B321"/>
    <mergeCell ref="A260:B260"/>
    <mergeCell ref="A325:B325"/>
    <mergeCell ref="A204:B204"/>
    <mergeCell ref="A261:B261"/>
    <mergeCell ref="A266:B266"/>
    <mergeCell ref="A265:B265"/>
    <mergeCell ref="A126:C126"/>
    <mergeCell ref="A127:B127"/>
    <mergeCell ref="A172:C172"/>
    <mergeCell ref="A332:B332"/>
    <mergeCell ref="A333:B333"/>
    <mergeCell ref="A377:B377"/>
    <mergeCell ref="A379:B379"/>
    <mergeCell ref="A380:B380"/>
    <mergeCell ref="A363:B363"/>
    <mergeCell ref="A249:B249"/>
    <mergeCell ref="A263:B263"/>
    <mergeCell ref="A367:B367"/>
    <mergeCell ref="A368:B368"/>
    <mergeCell ref="A369:B369"/>
    <mergeCell ref="A370:B370"/>
    <mergeCell ref="A371:B371"/>
    <mergeCell ref="A372:B372"/>
    <mergeCell ref="A373:B373"/>
    <mergeCell ref="A374:B374"/>
    <mergeCell ref="A375:B375"/>
    <mergeCell ref="A346:B346"/>
    <mergeCell ref="A347:B347"/>
    <mergeCell ref="A352:B352"/>
    <mergeCell ref="A353:B353"/>
    <mergeCell ref="A357:C357"/>
    <mergeCell ref="A358:B358"/>
    <mergeCell ref="A360:B360"/>
    <mergeCell ref="A366:B366"/>
    <mergeCell ref="A285:B285"/>
    <mergeCell ref="A37:B37"/>
    <mergeCell ref="A54:B54"/>
    <mergeCell ref="A59:B59"/>
    <mergeCell ref="A119:B119"/>
    <mergeCell ref="A124:B124"/>
    <mergeCell ref="A165:B165"/>
    <mergeCell ref="A170:B170"/>
    <mergeCell ref="A222:B222"/>
    <mergeCell ref="A207:B207"/>
    <mergeCell ref="A212:B212"/>
    <mergeCell ref="A213:B213"/>
    <mergeCell ref="A198:B198"/>
    <mergeCell ref="A200:B200"/>
    <mergeCell ref="A202:B202"/>
    <mergeCell ref="A203:B203"/>
    <mergeCell ref="A205:B205"/>
    <mergeCell ref="A201:B201"/>
    <mergeCell ref="A208:B208"/>
    <mergeCell ref="A209:B209"/>
    <mergeCell ref="A188:B188"/>
    <mergeCell ref="A189:B189"/>
    <mergeCell ref="A99:B99"/>
    <mergeCell ref="A94:B94"/>
    <mergeCell ref="A196:B196"/>
    <mergeCell ref="A334:B334"/>
    <mergeCell ref="A335:B335"/>
    <mergeCell ref="A336:B336"/>
    <mergeCell ref="A326:B326"/>
    <mergeCell ref="A97:B97"/>
    <mergeCell ref="A100:B100"/>
    <mergeCell ref="A95:B95"/>
    <mergeCell ref="A327:B327"/>
    <mergeCell ref="A328:B328"/>
    <mergeCell ref="A329:B329"/>
    <mergeCell ref="A330:B330"/>
    <mergeCell ref="A331:B331"/>
    <mergeCell ref="A310:B310"/>
    <mergeCell ref="A288:B288"/>
    <mergeCell ref="A289:B289"/>
    <mergeCell ref="A303:B303"/>
    <mergeCell ref="A304:B304"/>
    <mergeCell ref="A309:B309"/>
    <mergeCell ref="A293:B293"/>
    <mergeCell ref="A315:B315"/>
    <mergeCell ref="A317:B317"/>
    <mergeCell ref="A295:B295"/>
    <mergeCell ref="A290:B290"/>
    <mergeCell ref="A314:C314"/>
    <mergeCell ref="A270:B270"/>
    <mergeCell ref="A271:B271"/>
    <mergeCell ref="A283:B283"/>
    <mergeCell ref="A284:B284"/>
    <mergeCell ref="A258:B258"/>
    <mergeCell ref="A259:B259"/>
    <mergeCell ref="A262:B262"/>
    <mergeCell ref="A264:B264"/>
    <mergeCell ref="A268:B268"/>
    <mergeCell ref="A267:B267"/>
    <mergeCell ref="A250:B250"/>
    <mergeCell ref="A254:B254"/>
    <mergeCell ref="A255:B255"/>
    <mergeCell ref="A256:B256"/>
    <mergeCell ref="A257:B257"/>
    <mergeCell ref="A240:B240"/>
    <mergeCell ref="A244:B244"/>
    <mergeCell ref="A245:B245"/>
    <mergeCell ref="A246:B246"/>
    <mergeCell ref="A241:B241"/>
    <mergeCell ref="A251:B251"/>
    <mergeCell ref="A252:B252"/>
    <mergeCell ref="A236:B236"/>
    <mergeCell ref="A237:B237"/>
    <mergeCell ref="A238:B238"/>
    <mergeCell ref="A239:B239"/>
    <mergeCell ref="A243:B243"/>
    <mergeCell ref="A220:B220"/>
    <mergeCell ref="A221:B221"/>
    <mergeCell ref="A225:B225"/>
    <mergeCell ref="A226:B226"/>
    <mergeCell ref="A232:B232"/>
    <mergeCell ref="A230:B230"/>
    <mergeCell ref="A227:B227"/>
    <mergeCell ref="A181:B181"/>
    <mergeCell ref="A182:B182"/>
    <mergeCell ref="A184:B184"/>
    <mergeCell ref="A185:B185"/>
    <mergeCell ref="A186:B186"/>
    <mergeCell ref="A183:B183"/>
    <mergeCell ref="A195:B195"/>
    <mergeCell ref="A187:B187"/>
    <mergeCell ref="A194:B194"/>
    <mergeCell ref="A169:B169"/>
    <mergeCell ref="A175:B175"/>
    <mergeCell ref="A176:D176"/>
    <mergeCell ref="A178:B178"/>
    <mergeCell ref="A179:B179"/>
    <mergeCell ref="A180:B180"/>
    <mergeCell ref="A154:B154"/>
    <mergeCell ref="A155:B155"/>
    <mergeCell ref="A163:B163"/>
    <mergeCell ref="A164:B164"/>
    <mergeCell ref="A168:B168"/>
    <mergeCell ref="A173:B173"/>
    <mergeCell ref="A174:C174"/>
    <mergeCell ref="A147:B147"/>
    <mergeCell ref="A148:B148"/>
    <mergeCell ref="A149:B149"/>
    <mergeCell ref="A150:B150"/>
    <mergeCell ref="A151:B151"/>
    <mergeCell ref="A152:B152"/>
    <mergeCell ref="A141:B141"/>
    <mergeCell ref="A142:B142"/>
    <mergeCell ref="A143:B143"/>
    <mergeCell ref="A144:B144"/>
    <mergeCell ref="A145:B145"/>
    <mergeCell ref="A146:B146"/>
    <mergeCell ref="A138:B138"/>
    <mergeCell ref="A140:D140"/>
    <mergeCell ref="A132:B132"/>
    <mergeCell ref="A133:B133"/>
    <mergeCell ref="A134:B134"/>
    <mergeCell ref="A135:B135"/>
    <mergeCell ref="A136:B136"/>
    <mergeCell ref="A137:B137"/>
    <mergeCell ref="A117:B117"/>
    <mergeCell ref="A118:B118"/>
    <mergeCell ref="A122:B122"/>
    <mergeCell ref="A123:B123"/>
    <mergeCell ref="A129:B129"/>
    <mergeCell ref="A130:D130"/>
    <mergeCell ref="A108:D108"/>
    <mergeCell ref="A9:D9"/>
    <mergeCell ref="A10:D10"/>
    <mergeCell ref="A11:D11"/>
    <mergeCell ref="A87:B87"/>
    <mergeCell ref="A90:B90"/>
    <mergeCell ref="A42:B42"/>
    <mergeCell ref="A96:B96"/>
    <mergeCell ref="A98:B98"/>
    <mergeCell ref="A103:B103"/>
    <mergeCell ref="A105:B105"/>
    <mergeCell ref="A106:B106"/>
    <mergeCell ref="A107:B107"/>
    <mergeCell ref="A83:B83"/>
    <mergeCell ref="A86:B86"/>
    <mergeCell ref="A88:B88"/>
    <mergeCell ref="A89:B89"/>
    <mergeCell ref="A91:B91"/>
    <mergeCell ref="A93:B93"/>
    <mergeCell ref="A74:B74"/>
    <mergeCell ref="A75:B75"/>
    <mergeCell ref="A77:B77"/>
    <mergeCell ref="A79:B79"/>
    <mergeCell ref="A82:D82"/>
    <mergeCell ref="A68:B68"/>
    <mergeCell ref="A70:B70"/>
    <mergeCell ref="A71:B71"/>
    <mergeCell ref="A72:B72"/>
    <mergeCell ref="A73:B73"/>
    <mergeCell ref="A76:B76"/>
    <mergeCell ref="A92:B92"/>
    <mergeCell ref="A78:B78"/>
    <mergeCell ref="A84:B84"/>
    <mergeCell ref="A85:B85"/>
    <mergeCell ref="A80:B80"/>
    <mergeCell ref="A81:B81"/>
    <mergeCell ref="A69:B69"/>
    <mergeCell ref="A52:B52"/>
    <mergeCell ref="A53:B53"/>
    <mergeCell ref="A57:B57"/>
    <mergeCell ref="A58:B58"/>
    <mergeCell ref="A66:D66"/>
    <mergeCell ref="A64:B64"/>
    <mergeCell ref="B14:C14"/>
    <mergeCell ref="A19:B19"/>
    <mergeCell ref="A20:B20"/>
    <mergeCell ref="A35:B35"/>
    <mergeCell ref="A36:B36"/>
    <mergeCell ref="A22:D26"/>
    <mergeCell ref="A27:C27"/>
    <mergeCell ref="A28:C28"/>
    <mergeCell ref="A30:C30"/>
    <mergeCell ref="A31:D31"/>
    <mergeCell ref="A32:D32"/>
    <mergeCell ref="A29:C29"/>
    <mergeCell ref="A40:B40"/>
    <mergeCell ref="A62:B62"/>
    <mergeCell ref="A39:C39"/>
    <mergeCell ref="A41:C41"/>
    <mergeCell ref="A61:C61"/>
    <mergeCell ref="A21:B21"/>
  </mergeCells>
  <pageMargins left="0.70866141732283472" right="0.70866141732283472" top="0.74803149606299213" bottom="0.74803149606299213" header="0.31496062992125984" footer="0.31496062992125984"/>
  <pageSetup paperSize="9" scale="85" orientation="portrait" r:id="rId1"/>
  <headerFooter>
    <oddFooter>&amp;CStrona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DB99DF-E1D4-4EBC-8633-702CB23D72B5}">
  <sheetPr>
    <pageSetUpPr fitToPage="1"/>
  </sheetPr>
  <dimension ref="A1:E37"/>
  <sheetViews>
    <sheetView topLeftCell="A5" workbookViewId="0">
      <selection activeCell="I29" sqref="I29"/>
    </sheetView>
  </sheetViews>
  <sheetFormatPr defaultRowHeight="15" x14ac:dyDescent="0.25"/>
  <cols>
    <col min="1" max="1" width="39.140625" customWidth="1"/>
    <col min="2" max="2" width="16.140625" customWidth="1"/>
    <col min="3" max="3" width="13.28515625" customWidth="1"/>
    <col min="4" max="4" width="15.28515625" customWidth="1"/>
  </cols>
  <sheetData>
    <row r="1" spans="1:5" ht="41.25" customHeight="1" x14ac:dyDescent="0.25">
      <c r="A1" s="116" t="s">
        <v>90</v>
      </c>
      <c r="B1" s="117"/>
      <c r="C1" s="47"/>
      <c r="D1" s="47"/>
    </row>
    <row r="2" spans="1:5" x14ac:dyDescent="0.25">
      <c r="A2" s="57"/>
      <c r="B2" s="58"/>
      <c r="C2" s="47"/>
      <c r="D2" s="47"/>
    </row>
    <row r="3" spans="1:5" ht="60" x14ac:dyDescent="0.25">
      <c r="A3" s="48" t="s">
        <v>91</v>
      </c>
      <c r="B3" s="49" t="s">
        <v>92</v>
      </c>
      <c r="C3" s="59" t="s">
        <v>93</v>
      </c>
      <c r="D3" s="50" t="s">
        <v>94</v>
      </c>
      <c r="E3" s="61" t="s">
        <v>129</v>
      </c>
    </row>
    <row r="4" spans="1:5" x14ac:dyDescent="0.25">
      <c r="A4" s="51" t="s">
        <v>95</v>
      </c>
      <c r="B4" s="55">
        <v>106455.81</v>
      </c>
      <c r="C4" s="52"/>
      <c r="D4" s="52">
        <f>B4+C4</f>
        <v>106455.81</v>
      </c>
    </row>
    <row r="5" spans="1:5" x14ac:dyDescent="0.25">
      <c r="A5" s="51" t="s">
        <v>96</v>
      </c>
      <c r="B5" s="55">
        <v>115821.54</v>
      </c>
      <c r="C5" s="52">
        <v>69</v>
      </c>
      <c r="D5" s="52">
        <f t="shared" ref="D5:D35" si="0">B5+C5</f>
        <v>115890.54</v>
      </c>
    </row>
    <row r="6" spans="1:5" x14ac:dyDescent="0.25">
      <c r="A6" s="51" t="s">
        <v>97</v>
      </c>
      <c r="B6" s="55">
        <v>66198.179999999993</v>
      </c>
      <c r="C6" s="52"/>
      <c r="D6" s="52">
        <f t="shared" si="0"/>
        <v>66198.179999999993</v>
      </c>
    </row>
    <row r="7" spans="1:5" x14ac:dyDescent="0.25">
      <c r="A7" s="51" t="s">
        <v>98</v>
      </c>
      <c r="B7" s="55">
        <v>256135.22</v>
      </c>
      <c r="C7" s="52">
        <v>717.6</v>
      </c>
      <c r="D7" s="52">
        <f t="shared" si="0"/>
        <v>256852.82</v>
      </c>
    </row>
    <row r="8" spans="1:5" x14ac:dyDescent="0.25">
      <c r="A8" s="51" t="s">
        <v>99</v>
      </c>
      <c r="B8" s="55">
        <v>109506.03</v>
      </c>
      <c r="C8" s="52"/>
      <c r="D8" s="52">
        <f t="shared" si="0"/>
        <v>109506.03</v>
      </c>
    </row>
    <row r="9" spans="1:5" x14ac:dyDescent="0.25">
      <c r="A9" s="51" t="s">
        <v>100</v>
      </c>
      <c r="B9" s="55">
        <v>107474.35</v>
      </c>
      <c r="C9" s="52"/>
      <c r="D9" s="52">
        <f t="shared" si="0"/>
        <v>107474.35</v>
      </c>
    </row>
    <row r="10" spans="1:5" x14ac:dyDescent="0.25">
      <c r="A10" s="51" t="s">
        <v>101</v>
      </c>
      <c r="B10" s="55">
        <v>430551.45</v>
      </c>
      <c r="C10" s="52">
        <v>6300.45</v>
      </c>
      <c r="D10" s="52">
        <f t="shared" si="0"/>
        <v>436851.9</v>
      </c>
    </row>
    <row r="11" spans="1:5" x14ac:dyDescent="0.25">
      <c r="A11" s="53" t="s">
        <v>102</v>
      </c>
      <c r="B11" s="54">
        <f>SUM(B4:B10)</f>
        <v>1192142.58</v>
      </c>
      <c r="C11" s="54">
        <f>SUM(C4:C10)</f>
        <v>7087.05</v>
      </c>
      <c r="D11" s="54">
        <f>SUM(D4:D10)</f>
        <v>1199229.6299999999</v>
      </c>
      <c r="E11">
        <v>5726.29</v>
      </c>
    </row>
    <row r="12" spans="1:5" x14ac:dyDescent="0.25">
      <c r="A12" s="51" t="s">
        <v>103</v>
      </c>
      <c r="B12" s="55">
        <v>6247.72</v>
      </c>
      <c r="C12" s="52"/>
      <c r="D12" s="52">
        <f>B12+C12</f>
        <v>6247.72</v>
      </c>
    </row>
    <row r="13" spans="1:5" x14ac:dyDescent="0.25">
      <c r="A13" s="51" t="s">
        <v>104</v>
      </c>
      <c r="B13" s="55">
        <v>22214.34</v>
      </c>
      <c r="C13" s="52"/>
      <c r="D13" s="52">
        <f t="shared" ref="D13:D24" si="1">B13+C13</f>
        <v>22214.34</v>
      </c>
    </row>
    <row r="14" spans="1:5" x14ac:dyDescent="0.25">
      <c r="A14" s="51" t="s">
        <v>105</v>
      </c>
      <c r="B14" s="55">
        <v>31824.97</v>
      </c>
      <c r="C14" s="52"/>
      <c r="D14" s="52">
        <f t="shared" si="1"/>
        <v>31824.97</v>
      </c>
    </row>
    <row r="15" spans="1:5" x14ac:dyDescent="0.25">
      <c r="A15" s="51" t="s">
        <v>106</v>
      </c>
      <c r="B15" s="55">
        <v>15954.71</v>
      </c>
      <c r="C15" s="52"/>
      <c r="D15" s="52">
        <f t="shared" si="1"/>
        <v>15954.71</v>
      </c>
    </row>
    <row r="16" spans="1:5" x14ac:dyDescent="0.25">
      <c r="A16" s="51" t="s">
        <v>107</v>
      </c>
      <c r="B16" s="55">
        <v>51517.79</v>
      </c>
      <c r="C16" s="52"/>
      <c r="D16" s="52">
        <f t="shared" si="1"/>
        <v>51517.79</v>
      </c>
    </row>
    <row r="17" spans="1:5" x14ac:dyDescent="0.25">
      <c r="A17" s="51" t="s">
        <v>108</v>
      </c>
      <c r="B17" s="55">
        <v>24231.06</v>
      </c>
      <c r="C17" s="52"/>
      <c r="D17" s="52">
        <f t="shared" si="1"/>
        <v>24231.06</v>
      </c>
    </row>
    <row r="18" spans="1:5" x14ac:dyDescent="0.25">
      <c r="A18" s="51" t="s">
        <v>109</v>
      </c>
      <c r="B18" s="55">
        <v>12509.3</v>
      </c>
      <c r="C18" s="52"/>
      <c r="D18" s="52">
        <f t="shared" si="1"/>
        <v>12509.3</v>
      </c>
    </row>
    <row r="19" spans="1:5" x14ac:dyDescent="0.25">
      <c r="A19" s="51" t="s">
        <v>110</v>
      </c>
      <c r="B19" s="55">
        <v>31658.78</v>
      </c>
      <c r="C19" s="52"/>
      <c r="D19" s="52">
        <f t="shared" si="1"/>
        <v>31658.78</v>
      </c>
    </row>
    <row r="20" spans="1:5" x14ac:dyDescent="0.25">
      <c r="A20" s="51" t="s">
        <v>111</v>
      </c>
      <c r="B20" s="55">
        <v>16257.66</v>
      </c>
      <c r="C20" s="52"/>
      <c r="D20" s="52">
        <f t="shared" si="1"/>
        <v>16257.66</v>
      </c>
    </row>
    <row r="21" spans="1:5" x14ac:dyDescent="0.25">
      <c r="A21" s="51" t="s">
        <v>112</v>
      </c>
      <c r="B21" s="55">
        <v>18481.240000000002</v>
      </c>
      <c r="C21" s="52"/>
      <c r="D21" s="52">
        <f t="shared" si="1"/>
        <v>18481.240000000002</v>
      </c>
    </row>
    <row r="22" spans="1:5" x14ac:dyDescent="0.25">
      <c r="A22" s="51" t="s">
        <v>113</v>
      </c>
      <c r="B22" s="55">
        <v>4523.96</v>
      </c>
      <c r="C22" s="52"/>
      <c r="D22" s="52">
        <f t="shared" si="1"/>
        <v>4523.96</v>
      </c>
    </row>
    <row r="23" spans="1:5" x14ac:dyDescent="0.25">
      <c r="A23" s="51" t="s">
        <v>114</v>
      </c>
      <c r="B23" s="55">
        <v>93.93</v>
      </c>
      <c r="C23" s="52"/>
      <c r="D23" s="52">
        <f t="shared" si="1"/>
        <v>93.93</v>
      </c>
    </row>
    <row r="24" spans="1:5" x14ac:dyDescent="0.25">
      <c r="A24" s="51" t="s">
        <v>115</v>
      </c>
      <c r="B24" s="52">
        <v>0</v>
      </c>
      <c r="C24" s="52"/>
      <c r="D24" s="52">
        <f t="shared" si="1"/>
        <v>0</v>
      </c>
    </row>
    <row r="25" spans="1:5" x14ac:dyDescent="0.25">
      <c r="A25" s="53" t="s">
        <v>116</v>
      </c>
      <c r="B25" s="54">
        <f>SUM(B12:B24)</f>
        <v>235515.45999999996</v>
      </c>
      <c r="C25" s="54">
        <f t="shared" ref="C25:D25" si="2">SUM(C12:C23)</f>
        <v>0</v>
      </c>
      <c r="D25" s="54">
        <f t="shared" si="2"/>
        <v>235515.45999999996</v>
      </c>
      <c r="E25">
        <v>0</v>
      </c>
    </row>
    <row r="26" spans="1:5" x14ac:dyDescent="0.25">
      <c r="A26" s="51" t="s">
        <v>117</v>
      </c>
      <c r="B26" s="52">
        <v>452.56</v>
      </c>
      <c r="C26" s="52">
        <v>0</v>
      </c>
      <c r="D26" s="52">
        <f>B26+C26</f>
        <v>452.56</v>
      </c>
    </row>
    <row r="27" spans="1:5" x14ac:dyDescent="0.25">
      <c r="A27" s="51" t="s">
        <v>118</v>
      </c>
      <c r="B27" s="55">
        <v>621297.64</v>
      </c>
      <c r="C27" s="52">
        <v>6775.15</v>
      </c>
      <c r="D27" s="52">
        <f t="shared" ref="D27:D28" si="3">B27+C27</f>
        <v>628072.79</v>
      </c>
    </row>
    <row r="28" spans="1:5" x14ac:dyDescent="0.25">
      <c r="A28" s="51" t="s">
        <v>119</v>
      </c>
      <c r="B28" s="52">
        <v>71907.73</v>
      </c>
      <c r="C28" s="52"/>
      <c r="D28" s="52">
        <f t="shared" si="3"/>
        <v>71907.73</v>
      </c>
    </row>
    <row r="29" spans="1:5" x14ac:dyDescent="0.25">
      <c r="A29" s="53" t="s">
        <v>120</v>
      </c>
      <c r="B29" s="54">
        <f t="shared" ref="B29:D29" si="4">SUM(B26:B28)</f>
        <v>693657.93</v>
      </c>
      <c r="C29" s="54">
        <f t="shared" si="4"/>
        <v>6775.15</v>
      </c>
      <c r="D29" s="54">
        <f t="shared" si="4"/>
        <v>700433.08000000007</v>
      </c>
      <c r="E29">
        <v>391.55</v>
      </c>
    </row>
    <row r="30" spans="1:5" x14ac:dyDescent="0.25">
      <c r="A30" s="51" t="s">
        <v>121</v>
      </c>
      <c r="B30" s="52">
        <v>191892.66</v>
      </c>
      <c r="C30" s="52"/>
      <c r="D30" s="52">
        <f>B30+C30</f>
        <v>191892.66</v>
      </c>
    </row>
    <row r="31" spans="1:5" x14ac:dyDescent="0.25">
      <c r="A31" s="51" t="s">
        <v>122</v>
      </c>
      <c r="B31" s="52">
        <v>252492.89</v>
      </c>
      <c r="C31" s="52"/>
      <c r="D31" s="52">
        <f t="shared" ref="D31:D33" si="5">B31+C31</f>
        <v>252492.89</v>
      </c>
    </row>
    <row r="32" spans="1:5" x14ac:dyDescent="0.25">
      <c r="A32" s="51" t="s">
        <v>123</v>
      </c>
      <c r="B32" s="55">
        <v>44946.81</v>
      </c>
      <c r="C32" s="52">
        <v>225</v>
      </c>
      <c r="D32" s="52">
        <f t="shared" si="5"/>
        <v>45171.81</v>
      </c>
    </row>
    <row r="33" spans="1:5" x14ac:dyDescent="0.25">
      <c r="A33" s="51" t="s">
        <v>124</v>
      </c>
      <c r="B33" s="52">
        <v>162005.32</v>
      </c>
      <c r="C33" s="52"/>
      <c r="D33" s="52">
        <f t="shared" si="5"/>
        <v>162005.32</v>
      </c>
    </row>
    <row r="34" spans="1:5" x14ac:dyDescent="0.25">
      <c r="A34" s="53" t="s">
        <v>125</v>
      </c>
      <c r="B34" s="54">
        <f t="shared" ref="B34:D34" si="6">SUM(B30:B33)</f>
        <v>651337.68000000005</v>
      </c>
      <c r="C34" s="54">
        <f t="shared" si="6"/>
        <v>225</v>
      </c>
      <c r="D34" s="54">
        <f t="shared" si="6"/>
        <v>651562.68000000005</v>
      </c>
      <c r="E34">
        <v>3539.75</v>
      </c>
    </row>
    <row r="35" spans="1:5" x14ac:dyDescent="0.25">
      <c r="A35" s="51" t="s">
        <v>126</v>
      </c>
      <c r="B35" s="52">
        <v>0</v>
      </c>
      <c r="C35" s="52"/>
      <c r="D35" s="52">
        <f t="shared" si="0"/>
        <v>0</v>
      </c>
    </row>
    <row r="36" spans="1:5" x14ac:dyDescent="0.25">
      <c r="A36" s="53" t="s">
        <v>127</v>
      </c>
      <c r="B36" s="54">
        <f t="shared" ref="B36:D36" si="7">SUM(B35)</f>
        <v>0</v>
      </c>
      <c r="C36" s="54">
        <f t="shared" si="7"/>
        <v>0</v>
      </c>
      <c r="D36" s="54">
        <f t="shared" si="7"/>
        <v>0</v>
      </c>
    </row>
    <row r="37" spans="1:5" x14ac:dyDescent="0.25">
      <c r="A37" s="51" t="s">
        <v>128</v>
      </c>
      <c r="B37" s="56">
        <f t="shared" ref="B37:D37" si="8">B36+B34+B29+B25+B11</f>
        <v>2772653.6500000004</v>
      </c>
      <c r="C37" s="56">
        <f t="shared" si="8"/>
        <v>14087.2</v>
      </c>
      <c r="D37" s="56">
        <f t="shared" si="8"/>
        <v>2786740.85</v>
      </c>
      <c r="E37" s="60">
        <f>E11+E25+E29+E34</f>
        <v>9657.59</v>
      </c>
    </row>
  </sheetData>
  <mergeCells count="1">
    <mergeCell ref="A1:B1"/>
  </mergeCells>
  <pageMargins left="0.7" right="0.7" top="0.75" bottom="0.75" header="0.3" footer="0.3"/>
  <pageSetup paperSize="9" scale="9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2025</vt:lpstr>
      <vt:lpstr>Śr pieniężne VAT</vt:lpstr>
      <vt:lpstr>'2025'!Obszar_wydruku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2026-02-24T14:30:01Z</dcterms:modified>
</cp:coreProperties>
</file>