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Planowanie\Sprawozdanie opisowe za 2024 - Rada\"/>
    </mc:Choice>
  </mc:AlternateContent>
  <bookViews>
    <workbookView xWindow="28680" yWindow="-120" windowWidth="29040" windowHeight="15840"/>
  </bookViews>
  <sheets>
    <sheet name="2024_cz. opisowa" sheetId="1" r:id="rId1"/>
  </sheets>
  <definedNames>
    <definedName name="_xlnm.Print_Area" localSheetId="0">'2024_cz. opisowa'!$A$1:$F$252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5" i="1" l="1"/>
  <c r="D178" i="1"/>
  <c r="E156" i="1" l="1"/>
  <c r="F116" i="1"/>
  <c r="D68" i="1"/>
  <c r="E27" i="1"/>
  <c r="D196" i="1" l="1"/>
  <c r="F117" i="1"/>
  <c r="F112" i="1"/>
  <c r="D131" i="1"/>
  <c r="F118" i="1"/>
  <c r="E131" i="1"/>
  <c r="F119" i="1"/>
  <c r="F131" i="1" l="1"/>
  <c r="F130" i="1"/>
  <c r="F129" i="1"/>
  <c r="F128" i="1"/>
  <c r="F127" i="1"/>
  <c r="F126" i="1"/>
  <c r="F125" i="1"/>
  <c r="F124" i="1"/>
  <c r="F123" i="1"/>
  <c r="F122" i="1"/>
  <c r="F121" i="1"/>
  <c r="F120" i="1"/>
  <c r="F115" i="1"/>
  <c r="F114" i="1"/>
  <c r="F113" i="1"/>
  <c r="F111" i="1"/>
  <c r="E100" i="1"/>
  <c r="D100" i="1"/>
  <c r="F99" i="1"/>
  <c r="F98" i="1"/>
  <c r="F97" i="1"/>
  <c r="F96" i="1"/>
  <c r="F95" i="1"/>
  <c r="F94" i="1"/>
  <c r="B56" i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D48" i="1"/>
  <c r="B38" i="1"/>
  <c r="B39" i="1" s="1"/>
  <c r="B40" i="1" s="1"/>
  <c r="B41" i="1" s="1"/>
  <c r="B42" i="1" s="1"/>
  <c r="B43" i="1" s="1"/>
  <c r="B44" i="1" s="1"/>
  <c r="B45" i="1" s="1"/>
  <c r="B46" i="1" s="1"/>
  <c r="B47" i="1" s="1"/>
  <c r="D32" i="1"/>
  <c r="C32" i="1"/>
  <c r="E28" i="1"/>
  <c r="E29" i="1"/>
  <c r="E30" i="1"/>
  <c r="E31" i="1" l="1"/>
  <c r="F100" i="1"/>
  <c r="E32" i="1"/>
</calcChain>
</file>

<file path=xl/sharedStrings.xml><?xml version="1.0" encoding="utf-8"?>
<sst xmlns="http://schemas.openxmlformats.org/spreadsheetml/2006/main" count="203" uniqueCount="191">
  <si>
    <t xml:space="preserve">Dział 926 – Kultura fizyczna                                                                </t>
  </si>
  <si>
    <t>Rozdział 926 04 – Instytucje kultury fizycznej</t>
  </si>
  <si>
    <t>Samorządowy zakład budżetowy</t>
  </si>
  <si>
    <t>Paragraf</t>
  </si>
  <si>
    <t>Plan</t>
  </si>
  <si>
    <t>Wykonanie</t>
  </si>
  <si>
    <t>% wykonania</t>
  </si>
  <si>
    <t>§ 0750</t>
  </si>
  <si>
    <t>§ 0830</t>
  </si>
  <si>
    <t>§ 0920</t>
  </si>
  <si>
    <t>§ 0970</t>
  </si>
  <si>
    <t>§ 2650</t>
  </si>
  <si>
    <t>Razem</t>
  </si>
  <si>
    <t>II. WYKONANIE KOSZTÓW OGÓŁEM</t>
  </si>
  <si>
    <t>Wykonanie kosztów wynagrodzeń przedstawia się następująco:</t>
  </si>
  <si>
    <t>Nazwa</t>
  </si>
  <si>
    <t>Wynagrodzenia osobowe</t>
  </si>
  <si>
    <t>Dodatkowe wynagrodzenie roczne</t>
  </si>
  <si>
    <t>Składki na ubezpieczenie społeczne</t>
  </si>
  <si>
    <t>Składki na FP</t>
  </si>
  <si>
    <t>Wynagrodzenia bezosobowe</t>
  </si>
  <si>
    <t>Wpłaty na PPK</t>
  </si>
  <si>
    <t>2. Wydatki rzeczowe</t>
  </si>
  <si>
    <t xml:space="preserve"> </t>
  </si>
  <si>
    <t>- wykonania badań wstępnych oraz okresowych pracowników ośrodka.</t>
  </si>
  <si>
    <t>- opłat za gospodarowanie odpadami komunalnymi.</t>
  </si>
  <si>
    <t>- nieodliczonego podatku VAT od zakupów towarów i usług.</t>
  </si>
  <si>
    <t>Stan środków obrotowych netto na koniec okresu sprawozdawczego wynosi :</t>
  </si>
  <si>
    <t>Wykonanie:</t>
  </si>
  <si>
    <t>1.     Wykonanie przychodów:</t>
  </si>
  <si>
    <t>Lp.</t>
  </si>
  <si>
    <t>Przedmiot najmu</t>
  </si>
  <si>
    <t>Kwota</t>
  </si>
  <si>
    <t>Wynajem pomieszczeń</t>
  </si>
  <si>
    <t>Wynajem powierzchni</t>
  </si>
  <si>
    <t>Wynajem boiska</t>
  </si>
  <si>
    <t>Wynajem toru łuczniczego</t>
  </si>
  <si>
    <t>Wynajem toru basenowego</t>
  </si>
  <si>
    <t>Wynajem brodzika</t>
  </si>
  <si>
    <t>Wynajem basenu rekreacyjnego</t>
  </si>
  <si>
    <t>Wynajem sali gimnastycznej</t>
  </si>
  <si>
    <t>Wynajem urządzeń sportowych</t>
  </si>
  <si>
    <t>Wynajem Parkingu</t>
  </si>
  <si>
    <t>Wpływy z usług</t>
  </si>
  <si>
    <t>Pływalnia</t>
  </si>
  <si>
    <t>Siłownia</t>
  </si>
  <si>
    <t>Fitness</t>
  </si>
  <si>
    <t>Sauna</t>
  </si>
  <si>
    <t>Odnowa bioligiczna</t>
  </si>
  <si>
    <t>Lodowisko</t>
  </si>
  <si>
    <t>Tenis stołowy</t>
  </si>
  <si>
    <t>Skatepark</t>
  </si>
  <si>
    <t>Półkolonie</t>
  </si>
  <si>
    <t>Żoliborska Szkoła Footballu</t>
  </si>
  <si>
    <t>Sprawozdanie opisowe Ośrodka Sportu i Rekreacji m.st. Warszawy w Dzielnicy Żoliborz</t>
  </si>
  <si>
    <t>wydatki osobowe nie zaliczane do wynagrodzeń</t>
  </si>
  <si>
    <t>wpłaty na Państwowy Funduszu Rehablitacji Osób Niepełnosprawnych</t>
  </si>
  <si>
    <t>nagrody w konkursach</t>
  </si>
  <si>
    <t>zakup materiałów i wyposażenia</t>
  </si>
  <si>
    <t>zakup energii</t>
  </si>
  <si>
    <t>zakup usług remontowych</t>
  </si>
  <si>
    <t>zakup usług zdrowotnych</t>
  </si>
  <si>
    <t>zakup usług pozostałych</t>
  </si>
  <si>
    <t xml:space="preserve">opłaty z tytułu zakupu usług telekomunikacyjnych </t>
  </si>
  <si>
    <t>zakup usług obejmujących wykonanie ekspertyz, analiz i opinii</t>
  </si>
  <si>
    <t>podróże służbowe krajowe</t>
  </si>
  <si>
    <t>różne opłaty i składki</t>
  </si>
  <si>
    <t>odpisy na zakładowy fundusz świadczeń socjalnych</t>
  </si>
  <si>
    <t>opłaty na rzecz budżetów jst</t>
  </si>
  <si>
    <t>podatek od towarów i usług (VAT)</t>
  </si>
  <si>
    <t>Pozostałe odsetki</t>
  </si>
  <si>
    <t>koszty postęp sad i prokuratorskiego</t>
  </si>
  <si>
    <t>szkolenia pracowników niebędących członkami korpusu służby cywilnej</t>
  </si>
  <si>
    <t>wynajem Tana Water</t>
  </si>
  <si>
    <t>materiały biurowe</t>
  </si>
  <si>
    <t>materiały hydrauliczne</t>
  </si>
  <si>
    <t>obsługa bhp</t>
  </si>
  <si>
    <t>usługi transportowe</t>
  </si>
  <si>
    <t>usługi pocztowe</t>
  </si>
  <si>
    <t>usługi ratownicze</t>
  </si>
  <si>
    <t>usługi ochrony</t>
  </si>
  <si>
    <t>obsługa monitoringu</t>
  </si>
  <si>
    <t>przeglądy urządzeń</t>
  </si>
  <si>
    <t>środki czystości</t>
  </si>
  <si>
    <t>środki basenowe</t>
  </si>
  <si>
    <t>ścieki</t>
  </si>
  <si>
    <t xml:space="preserve">                                  </t>
  </si>
  <si>
    <t>Plan  - 250 000,00 zł</t>
  </si>
  <si>
    <t>Wykonanie – 250 000,00 zł.</t>
  </si>
  <si>
    <t>% wykonania planu</t>
  </si>
  <si>
    <t>W paragrafie 4520 „ Opłaty na rzecz budżetów jednostek samorządu terytorialnego” koszty w kwocie 53 678,40 zł dotyczą:</t>
  </si>
  <si>
    <t>koszty przesyłek</t>
  </si>
  <si>
    <t>serwis toalet</t>
  </si>
  <si>
    <t>obsługa informatyczna</t>
  </si>
  <si>
    <t>Nazwa usługi</t>
  </si>
  <si>
    <t>% wykonanie planu</t>
  </si>
  <si>
    <t>Plan i wykonanie przychodów za okres 01.01.2024 r. – 31.12.2024 r. przedstawia się następująco:</t>
  </si>
  <si>
    <t>W paragrafie 0750 „ Dochody z najmu i dzierżawy składników majątkowych Skarbu Państwa, jednostek samorządu terytorialnego lub innych jednostek zaliczanych do sektora finansów publicznych oraz innych umów o podobnym charakterze” osiągnięto przychód  w kwocie 2 859 532,71 zł z następujących tytułów:</t>
  </si>
  <si>
    <t>Nordic walking</t>
  </si>
  <si>
    <t>tj. 102,68 %</t>
  </si>
  <si>
    <t>Ośrodek realizuje swą działalność statutową w jednej placówce składającej się z pływalni, sali gimnastycznej, siłowni, sauny, odnowy biologicznej, lodowiska/skateparku, boisk piłkarskich i parkingu.</t>
  </si>
  <si>
    <r>
      <t>W paragrafie 0830 „ Wpływy z usług”</t>
    </r>
    <r>
      <rPr>
        <sz val="10.5"/>
        <color theme="1"/>
        <rFont val="Calibri"/>
        <family val="2"/>
        <charset val="238"/>
        <scheme val="minor"/>
      </rPr>
      <t xml:space="preserve"> </t>
    </r>
    <r>
      <rPr>
        <b/>
        <sz val="10.5"/>
        <color theme="1"/>
        <rFont val="Calibri"/>
        <family val="2"/>
        <charset val="238"/>
        <scheme val="minor"/>
      </rPr>
      <t>osiągnięto przychód w kwocie 7 589 727,00 zł z następujących tytułów:</t>
    </r>
  </si>
  <si>
    <t>Zajęcia sportowo-rekreacyjne</t>
  </si>
  <si>
    <t>W paragrafie 0920 „ Pozostałe odsetki” osiągnięto przychód w kwocie 51 311,59 zł z tytułu: odsetek od należności.</t>
  </si>
  <si>
    <t>Wpływy za media od podmiotów wynajmujących pomieszczenia</t>
  </si>
  <si>
    <t>Sprzedaży biletów i karnetów za korzystanie w sposób zgodny z przeznaczeniem z następujących obiektów oraz wpływy za media od podmiotów wynajmujących pomieszczenia:</t>
  </si>
  <si>
    <t>W paragrafie 0970 „ Wpływy z różnych dochodów” osiągnięto przychód w kwocie 188 001,94 zł z tytułu:</t>
  </si>
  <si>
    <t xml:space="preserve">Zaplanowana dotacja przedmiotowa dla ośrodka w wysokości 3 821 304,00 zł została wykonana w 100,00 % planu. </t>
  </si>
  <si>
    <t>Plan stanu środków obrotowych netto na początek okresu sprawozdawczego wynosi 250 000,00 zł, a wykonanie wynosi 250 000 zł.</t>
  </si>
  <si>
    <t>- usługi sponsoringu i reklamy – 127 312,04 zł</t>
  </si>
  <si>
    <t>- kary umowne - 8 006,36 zł</t>
  </si>
  <si>
    <t>- inne przychody – 52 683,54 zł.</t>
  </si>
  <si>
    <t>Pozostałe przychody w kwocie 239 012,50 zł to pozostałe przychody operacyjne uzyskane z tytułu:  nadwyżki środków obrotowych w kwocie 46 849,00 zł, rozwiązanie odpisu aktualizującego od należności w kwocie 14 009,26 zł na skutek zapłaty,korekta wskaźnika VAT w kwocie 178 154,18 zł oraz inne pozostałe przychody operacyjne w kwocie 0,06 zł.</t>
  </si>
  <si>
    <t>Wykonanie kosztów za okres od 01.01.2024 r. do 31.12.2024 r. przedstawia się następująco:</t>
  </si>
  <si>
    <t>honoraria</t>
  </si>
  <si>
    <t>zakup środków żywności</t>
  </si>
  <si>
    <t>W paragrafie 3020 „ Wydatki osobowe niezaliczone do wynagrodzeń” koszty wyniosły 14 998,94 zł i kształtują się następująco:</t>
  </si>
  <si>
    <t>- zakup odzieży (BHP) – 7 067,54 zł</t>
  </si>
  <si>
    <t>- zwrot za okulary – 676,40 zł,</t>
  </si>
  <si>
    <t>- ekwiwalent za pranie odzieży – 7 255,00 zł,</t>
  </si>
  <si>
    <t>W paragrafie 4140 „ Wpłaty na Państwowy Fundusz Rehabilitacji Osób Niepełnosprawnych” poniesiono koszt składki w wysokości 27 640,00 zł zgodnie z art. 21 ust. 1 Ustawy o rehabilitacji zawodowej i społecznej oraz zatrudnianiu osób niepełnosprawnych z dnia 27 sierpnia 1997 r.</t>
  </si>
  <si>
    <t>W paragrafie 4190 nagrody w konkursach koszty wyniosły 56 222,56 zł. Środki zostały przeznaczone na zakup nagród w organizowanych konkursach.</t>
  </si>
  <si>
    <t xml:space="preserve">W paragrafie 4210 „ Zakup materiałów i wyposażenia” wykonanie wyniosło 770 146,50 zł i kształtuje się następująco:             </t>
  </si>
  <si>
    <t>Nazwa zakupionych materiałów i wyposażenia</t>
  </si>
  <si>
    <t>Koszt</t>
  </si>
  <si>
    <t>materiały techniczne</t>
  </si>
  <si>
    <t>materiały eksploatacyjne</t>
  </si>
  <si>
    <t>nawozy</t>
  </si>
  <si>
    <t>Podsumowanie</t>
  </si>
  <si>
    <t>paliwo (do urządzeń typu: kosiarka, glebogryzarka,  wertykulator, ciągnik)</t>
  </si>
  <si>
    <t>wyposażenie (m.in. meble, telefon, sprzęt sportowy, komputery i monitory, suszarki do rąk, drukarka, telewizor, drabiny, wózki paletowe, leżaki do saunarium, lampki na lodowisko, materace ewakuacyjne)</t>
  </si>
  <si>
    <t xml:space="preserve">pozostałe (m.in. artykuły elektryczne, paski do szafek, rolki parkometrowe, akcesoria do saunarium, artykuły malarskie, części do odkurzacza, noże do kosiarki, części do uzdatniania wody, karty sieciowe, karty pamięci i kable do komputera, zraszacz, napinacze do lin torowych, akcesoria malarskie, farby do oznaczania linii na boiskach, płytki do sufitu w holu głównym, itp.). </t>
  </si>
  <si>
    <t>- woda – 147 989,84 zł.</t>
  </si>
  <si>
    <t>za okres 01.01.2024 r. – 31.12.2024 r.</t>
  </si>
  <si>
    <t>1.     Wynagrodzenia i pochodne:</t>
  </si>
  <si>
    <t>- naprawy: m.in. kas parkingowych, zjażdzalni wodnej, przeciekającego rurociągu napływowego układu zjeżdzalni i basenu sportowego, instalacji nawadniania boiska, modułu wzmacniacza kolumny, pompy, systemu alarmowego saun, centrali wentylacyjnej, klimatyzatora - 155 334,30 zł,</t>
  </si>
  <si>
    <t>W paragrafie 4280 „ Zakup usług zdrowotnych” koszty w wysokości 13 443,25 zł dotyczą:</t>
  </si>
  <si>
    <t>W paragrafie 4300 „ Zakup usług pozostałych” wykonanie wyniosło 1 694 601,51 zł i kształtuje się następująco:</t>
  </si>
  <si>
    <t>prowadzenie zajęć</t>
  </si>
  <si>
    <t>wywóz nieczystości</t>
  </si>
  <si>
    <t>usługi drukarskie, introligatorskie</t>
  </si>
  <si>
    <t>wymiana mat</t>
  </si>
  <si>
    <t>obsługa stacji uzdatniania wody basenowej</t>
  </si>
  <si>
    <t>usługa inspektora danych osobowych</t>
  </si>
  <si>
    <t>usługi organizacji półkolonii</t>
  </si>
  <si>
    <t>pozostałe (m.in. dostęp do platformy e-Zamawiający, licencje, usł. hostingowe, prenumeraty, aktualizacja oprogramowania finansowo-księgowego i kadrowo-płacowego, odnowienie podpisów kwalfikowanych, serwisy urządzeń, pielęgnacja zieleni na boisku piłkarskim, przegląd stacji uzdatniania wody, wynajem toru wodnego, organizacja zawodów deskorolkowych i zawodów pływackich).</t>
  </si>
  <si>
    <t xml:space="preserve">W paragrafie 4360 „ Opłaty z tytułu zakupu usług telekomunikacyjnych” koszty wyniosły 13 992,30 zł i są to:             </t>
  </si>
  <si>
    <r>
      <t>-</t>
    </r>
    <r>
      <rPr>
        <b/>
        <sz val="10.5"/>
        <color theme="1"/>
        <rFont val="Calibri"/>
        <family val="2"/>
        <charset val="238"/>
        <scheme val="minor"/>
      </rPr>
      <t xml:space="preserve"> </t>
    </r>
    <r>
      <rPr>
        <sz val="10.5"/>
        <color theme="1"/>
        <rFont val="Calibri"/>
        <family val="2"/>
        <charset val="238"/>
        <scheme val="minor"/>
      </rPr>
      <t>koszty telefonii komórkowej – 884,27 zł,</t>
    </r>
  </si>
  <si>
    <r>
      <t>-</t>
    </r>
    <r>
      <rPr>
        <b/>
        <sz val="10.5"/>
        <color theme="1"/>
        <rFont val="Calibri"/>
        <family val="2"/>
        <charset val="238"/>
        <scheme val="minor"/>
      </rPr>
      <t xml:space="preserve"> </t>
    </r>
    <r>
      <rPr>
        <sz val="10.5"/>
        <color theme="1"/>
        <rFont val="Calibri"/>
        <family val="2"/>
        <charset val="238"/>
        <scheme val="minor"/>
      </rPr>
      <t>koszty telefonii stacjonarnej – 3 010,03 zł,</t>
    </r>
  </si>
  <si>
    <t>- koszty Internetu – 10 098,00 zł.</t>
  </si>
  <si>
    <t>W paragrafie 4390 „ Zakup usług obejmujących wykonanie ekspertyz, analiz i opinii” koszty wyniosły 46 316,00 zł i są to koszty badania i analizy wody na pływalni oraz opinia techniczna dokumentacji projektowo-kosztorysowej wykonanej przez Wykonawcę BBC Best Building Consultants Sp. z o.o.</t>
  </si>
  <si>
    <t>W paragrafie 4410 „ Podróże służbowe krajowe” koszty wyniosły 29 479,49 zł i są to:</t>
  </si>
  <si>
    <t>- koszty ryczałtów samochodowych - 29 479,49 zł,</t>
  </si>
  <si>
    <t xml:space="preserve">W paragrafie 4430 „ Różne opłaty i składki” koszty wyniosły 27 702,78 zł i dotyczą: </t>
  </si>
  <si>
    <t>- ubezpieczenia majątku ośrodka za 2024 r.</t>
  </si>
  <si>
    <t xml:space="preserve">W paragrafie 4440 „ Odpisy na ZFŚS” koszty wyniosły 142 280,95 zł. </t>
  </si>
  <si>
    <t xml:space="preserve">W paragrafie 4580 „Pozostałę odsetki” koszty w kwocie 1 391,01 zł dotyczą :  </t>
  </si>
  <si>
    <t>- rezerwy na koszty odsetek za 2024 r. dot. wynagrodzenia na rzecz byłego pracownika</t>
  </si>
  <si>
    <t>- koszty sądowe - 13 877,00 zł.</t>
  </si>
  <si>
    <t xml:space="preserve">W paragrafie 4700 „Szkolenia pracowników niebędących członkami korpusu służby cywilnej” koszty w wysokości 10 587,87 zł dotyczą udziału pracowników ośrodka w szkoleniach z wybranego obszaru.              </t>
  </si>
  <si>
    <t xml:space="preserve"> - modernizacji oświetlenia awaryjno - ewakuacyjnego (II etap) - 163 488,33 zł,</t>
  </si>
  <si>
    <t>- wykonanie projektu w zakresie modernizacji holu głównego i przestrzeni kas w budynku pływalni
- 41 870,40 zł,</t>
  </si>
  <si>
    <t>- maszyny sprzątające (szorowarki) - 24 843,10 zł,</t>
  </si>
  <si>
    <t>- areator do pielęgnacji boisk - 137 420,80 zł,</t>
  </si>
  <si>
    <r>
      <t>W paragrafie 6080 Zakupy inwestycyjne</t>
    </r>
    <r>
      <rPr>
        <sz val="10.5"/>
        <color theme="1"/>
        <rFont val="Calibri"/>
        <family val="2"/>
        <charset val="238"/>
        <scheme val="minor"/>
      </rPr>
      <t xml:space="preserve"> </t>
    </r>
    <r>
      <rPr>
        <b/>
        <sz val="10.5"/>
        <color theme="1"/>
        <rFont val="Calibri"/>
        <family val="2"/>
        <charset val="238"/>
        <scheme val="minor"/>
      </rPr>
      <t>samorządowych zakładów budżetowych poniesiono koszty w wysokości 162 263,90 zł, w tym:</t>
    </r>
  </si>
  <si>
    <t>- energia elektryczna – 1 083 346,31 zł,</t>
  </si>
  <si>
    <t>- odpisu aktualizującego należności i odsetki od tych należności na kwotę 147 515,13 zł,</t>
  </si>
  <si>
    <t>- pozostałe koszty - 0,04 zł,</t>
  </si>
  <si>
    <r>
      <t xml:space="preserve">Koszty w kwocie </t>
    </r>
    <r>
      <rPr>
        <b/>
        <sz val="10.5"/>
        <rFont val="Calibri"/>
        <family val="2"/>
        <charset val="238"/>
        <scheme val="minor"/>
      </rPr>
      <t>147 515,17 zł</t>
    </r>
    <r>
      <rPr>
        <sz val="10.5"/>
        <rFont val="Calibri"/>
        <family val="2"/>
        <charset val="238"/>
        <scheme val="minor"/>
      </rPr>
      <t xml:space="preserve"> to pozostałe koszty operacyjne i koszty finansowe z tytułu:</t>
    </r>
  </si>
  <si>
    <r>
      <t>Średnie zatrudnienie w 2024 r. wyniosło 55,97 etatu.</t>
    </r>
    <r>
      <rPr>
        <sz val="10.5"/>
        <color theme="1"/>
        <rFont val="Calibri"/>
        <family val="2"/>
        <charset val="238"/>
        <scheme val="minor"/>
      </rPr>
      <t> </t>
    </r>
  </si>
  <si>
    <t>Średnie wynagrodzenie w  2024 r. z umów o pracę wyniosło 8 918,65 zł.</t>
  </si>
  <si>
    <t>W paragrafie 4010 „ Wynagrodzenia osobowe” koszt wynagrodzeń to kwota 5 990 119,38 zł, w tym wynagrodzenia z tytułu zawartych umów o pracę w wysokości 5 175 157,57 zł, nagród jubileuszowych w wysokości 157 423,27 zł, premii w wysokości 878 721,92 zł, premii uznaniownych w kwocie 488 850,00 zł, dodatków motywacyjnych w kwocie 59 670,00 zł, odpraw emerytalnych w kwocie 150 674,28 zł oraz ekwiwalentów za urlop w wysokości 18 014,26 zł.</t>
  </si>
  <si>
    <t>W paragrafie 4260 „ Zakup energii” wykonanie wyniosło 2 050 377,84 zł i kształtuje się następująco:</t>
  </si>
  <si>
    <t>- butla z gazem - 1 081,36 zł.</t>
  </si>
  <si>
    <t>- energia cieplna –  817 960,33 zł,</t>
  </si>
  <si>
    <t xml:space="preserve">W paragrafie 4270 „ Zakup usług remontowych” koszty w wysokości 293 127,97 zł dotyczą: </t>
  </si>
  <si>
    <t>- konserwacji urządzeń i sprzętu: m.in. dźwigów, sprzętu na siłowni, systemów ppoż, kosiarki, systemu parkingowego – 137 793,67 zł,</t>
  </si>
  <si>
    <t xml:space="preserve">W paragrafie 4530 „Podatek od towarów i usług” koszty w kwocie 285 006,12 zł dotyczą :  </t>
  </si>
  <si>
    <t xml:space="preserve">W paragrafie 4610 „Koszty postępowania sądowego i prokuratorskiego” poniesiono koszty w kwocie 207 139,10 zł.  </t>
  </si>
  <si>
    <t>- rezerwa tyt. kosztów sądowych w związku z toczącymi się postępowaniami sądowymi - 193 262,10 zł,</t>
  </si>
  <si>
    <t xml:space="preserve"> - modernizacji szatni basenowych damskiej i męskiej - część kosztów poniesiona ze środków własnych na inwestycje Ośrodka (pozostała kwota pokryta z dotacji celowej) - 47 970,02 zł.</t>
  </si>
  <si>
    <t>W paragrafie 4170 „ Wynagrodzenia bezosobowe” koszt umów zleceń to kwota 273 580,54 zł w szczególności z tytułu prowadzenia zajęć nauczania i doskonalenia pływania, prowadzenia zajęć aqua aerobic,  obsługi zamówień publicznych, renowacji boisk.</t>
  </si>
  <si>
    <t>W paragrafie 6070 Wydatki inwestycyjne samorządowych zakładów budżetowych poniesiono koszty w kwocie 253 328,75 zł na wykonanie:</t>
  </si>
  <si>
    <t>Środki własne zarezerwowane na inwestycje:</t>
  </si>
  <si>
    <t>- modernizacja oświetlenia awaryjno - ewakuacyjnego (III etap) - 96 000 zł,
- 96 000,00 zł,</t>
  </si>
  <si>
    <t>- modernizacja holu głównego i kas w budynku pływalni - 76 874,00 zł.</t>
  </si>
  <si>
    <t>Załącznik Nr 9</t>
  </si>
  <si>
    <t>Zarządu Dzielnicy Żoliborz</t>
  </si>
  <si>
    <t>m.st. Warszawy</t>
  </si>
  <si>
    <t>do Uchwały 283/2025</t>
  </si>
  <si>
    <t>z 25.02.2025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</si>
</sst>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z_ł_-;\-* #,##0.00\ _z_ł_-;_-* &quot;-&quot;??\ _z_ł_-;_-@_-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u/>
      <sz val="10.5"/>
      <color theme="1"/>
      <name val="Calibri"/>
      <family val="2"/>
      <charset val="238"/>
      <scheme val="minor"/>
    </font>
    <font>
      <sz val="10.5"/>
      <color rgb="FFFF0000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.5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0" fontId="10" fillId="0" borderId="0"/>
    <xf numFmtId="0" fontId="12" fillId="0" borderId="0"/>
  </cellStyleXfs>
  <cellXfs count="70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3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43" fontId="6" fillId="0" borderId="3" xfId="1" applyFont="1" applyBorder="1" applyAlignment="1">
      <alignment horizontal="left" vertical="center"/>
    </xf>
    <xf numFmtId="10" fontId="6" fillId="0" borderId="4" xfId="2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/>
    </xf>
    <xf numFmtId="43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3" fontId="6" fillId="0" borderId="0" xfId="1" applyFont="1"/>
    <xf numFmtId="0" fontId="6" fillId="0" borderId="5" xfId="0" applyFont="1" applyBorder="1"/>
    <xf numFmtId="43" fontId="5" fillId="0" borderId="5" xfId="0" applyNumberFormat="1" applyFont="1" applyBorder="1"/>
    <xf numFmtId="43" fontId="5" fillId="0" borderId="5" xfId="1" applyFont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43" fontId="6" fillId="0" borderId="0" xfId="0" applyNumberFormat="1" applyFont="1"/>
    <xf numFmtId="10" fontId="6" fillId="0" borderId="0" xfId="2" applyNumberFormat="1" applyFont="1"/>
    <xf numFmtId="0" fontId="5" fillId="0" borderId="6" xfId="0" applyFont="1" applyBorder="1"/>
    <xf numFmtId="43" fontId="5" fillId="0" borderId="6" xfId="0" applyNumberFormat="1" applyFont="1" applyBorder="1"/>
    <xf numFmtId="10" fontId="5" fillId="0" borderId="6" xfId="2" applyNumberFormat="1" applyFont="1" applyBorder="1"/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43" fontId="6" fillId="0" borderId="7" xfId="1" applyFont="1" applyBorder="1" applyAlignment="1">
      <alignment vertical="center"/>
    </xf>
    <xf numFmtId="10" fontId="6" fillId="0" borderId="7" xfId="2" applyNumberFormat="1" applyFont="1" applyBorder="1" applyAlignment="1">
      <alignment vertical="center"/>
    </xf>
    <xf numFmtId="43" fontId="5" fillId="0" borderId="7" xfId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43" fontId="6" fillId="0" borderId="0" xfId="1" applyFont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/>
    </xf>
    <xf numFmtId="43" fontId="6" fillId="0" borderId="0" xfId="1" applyFont="1" applyAlignment="1">
      <alignment vertical="center"/>
    </xf>
    <xf numFmtId="0" fontId="6" fillId="0" borderId="0" xfId="0" applyFont="1" applyAlignment="1">
      <alignment vertical="center" wrapText="1"/>
    </xf>
    <xf numFmtId="164" fontId="6" fillId="0" borderId="0" xfId="0" applyNumberFormat="1" applyFont="1"/>
    <xf numFmtId="10" fontId="5" fillId="0" borderId="7" xfId="2" applyNumberFormat="1" applyFont="1" applyBorder="1" applyAlignment="1">
      <alignment vertical="center"/>
    </xf>
    <xf numFmtId="0" fontId="6" fillId="0" borderId="0" xfId="0" quotePrefix="1" applyFont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43" fontId="5" fillId="0" borderId="7" xfId="1" applyFont="1" applyBorder="1" applyAlignment="1">
      <alignment vertical="center"/>
    </xf>
    <xf numFmtId="0" fontId="6" fillId="0" borderId="0" xfId="0" applyFont="1" applyAlignment="1">
      <alignment wrapText="1"/>
    </xf>
    <xf numFmtId="0" fontId="5" fillId="0" borderId="5" xfId="0" applyFont="1" applyBorder="1"/>
    <xf numFmtId="0" fontId="11" fillId="0" borderId="0" xfId="0" applyFont="1" applyAlignment="1">
      <alignment horizontal="left" vertical="center"/>
    </xf>
    <xf numFmtId="0" fontId="6" fillId="0" borderId="0" xfId="0" quotePrefix="1" applyFont="1" applyAlignment="1">
      <alignment horizontal="justify" vertical="center" wrapText="1"/>
    </xf>
    <xf numFmtId="10" fontId="13" fillId="0" borderId="0" xfId="6" applyNumberFormat="1" applyFont="1" applyFill="1" applyBorder="1" applyAlignment="1" applyProtection="1">
      <alignment vertical="center"/>
    </xf>
    <xf numFmtId="3" fontId="13" fillId="0" borderId="0" xfId="6" applyNumberFormat="1" applyFont="1" applyAlignment="1" applyProtection="1">
      <alignment vertical="center"/>
    </xf>
    <xf numFmtId="0" fontId="6" fillId="0" borderId="0" xfId="0" quotePrefix="1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7" xfId="0" quotePrefix="1" applyFont="1" applyBorder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 wrapText="1"/>
    </xf>
    <xf numFmtId="0" fontId="6" fillId="0" borderId="0" xfId="0" quotePrefix="1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justify" vertical="center" wrapText="1"/>
    </xf>
    <xf numFmtId="0" fontId="5" fillId="0" borderId="7" xfId="0" quotePrefix="1" applyFont="1" applyBorder="1" applyAlignment="1">
      <alignment horizontal="right" vertical="center"/>
    </xf>
    <xf numFmtId="0" fontId="5" fillId="0" borderId="7" xfId="0" quotePrefix="1" applyFont="1" applyBorder="1" applyAlignment="1">
      <alignment horizontal="center" vertical="center"/>
    </xf>
  </cellXfs>
  <cellStyles count="7">
    <cellStyle name="Dziesiętny" xfId="1" builtinId="3"/>
    <cellStyle name="Dziesiętny 2" xfId="4"/>
    <cellStyle name="Normalny" xfId="0" builtinId="0"/>
    <cellStyle name="Normalny 2" xfId="5"/>
    <cellStyle name="Normalny 6" xfId="3"/>
    <cellStyle name="Normalny_MATRYCA_BJB 2" xfId="6"/>
    <cellStyle name="Procentowy" xfId="2" builtinId="5"/>
  </cellStyles>
  <dxfs count="0"/>
  <tableStyles count="0" defaultTableStyle="TableStyleMedium2" defaultPivotStyle="PivotStyleLight16"/>
  <colors>
    <mruColors>
      <color rgb="FFE7F6FF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263"/>
  <sheetViews>
    <sheetView tabSelected="1" workbookViewId="0">
      <selection activeCell="H12" sqref="H12"/>
    </sheetView>
  </sheetViews>
  <sheetFormatPr defaultColWidth="8.85546875" defaultRowHeight="14.25"/>
  <cols>
    <col min="1" max="1" width="1.7109375" style="5" customWidth="1"/>
    <col min="2" max="2" width="11" style="26" customWidth="1"/>
    <col min="3" max="3" width="29.7109375" style="5" customWidth="1"/>
    <col min="4" max="4" width="18.42578125" style="5" customWidth="1"/>
    <col min="5" max="5" width="13.28515625" style="5" customWidth="1"/>
    <col min="6" max="6" width="13.7109375" style="5" customWidth="1"/>
    <col min="7" max="16384" width="8.85546875" style="5"/>
  </cols>
  <sheetData>
    <row r="1" spans="1:6" ht="18">
      <c r="D1" s="55" t="s">
        <v>186</v>
      </c>
      <c r="E1"/>
      <c r="F1"/>
    </row>
    <row r="2" spans="1:6" ht="18">
      <c r="D2" s="56" t="s">
        <v>189</v>
      </c>
      <c r="E2"/>
      <c r="F2"/>
    </row>
    <row r="3" spans="1:6" ht="18">
      <c r="D3" s="56" t="s">
        <v>187</v>
      </c>
      <c r="E3"/>
      <c r="F3"/>
    </row>
    <row r="4" spans="1:6" ht="18">
      <c r="D4" s="56" t="s">
        <v>188</v>
      </c>
      <c r="E4"/>
      <c r="F4"/>
    </row>
    <row r="5" spans="1:6" ht="18">
      <c r="D5" s="56" t="s">
        <v>190</v>
      </c>
      <c r="E5"/>
      <c r="F5"/>
    </row>
    <row r="7" spans="1:6" customFormat="1" ht="15.75">
      <c r="B7" s="1"/>
    </row>
    <row r="8" spans="1:6" customFormat="1" ht="15.75">
      <c r="A8" s="64" t="s">
        <v>54</v>
      </c>
      <c r="B8" s="64"/>
      <c r="C8" s="64"/>
      <c r="D8" s="64"/>
      <c r="E8" s="64"/>
      <c r="F8" s="64"/>
    </row>
    <row r="9" spans="1:6" customFormat="1" ht="15.75">
      <c r="A9" s="64" t="s">
        <v>133</v>
      </c>
      <c r="B9" s="64"/>
      <c r="C9" s="64"/>
      <c r="D9" s="64"/>
      <c r="E9" s="64"/>
      <c r="F9" s="64"/>
    </row>
    <row r="10" spans="1:6" customFormat="1" ht="15.75">
      <c r="B10" s="2"/>
    </row>
    <row r="11" spans="1:6" customFormat="1" ht="6" customHeight="1">
      <c r="B11" s="3"/>
    </row>
    <row r="12" spans="1:6">
      <c r="B12" s="4" t="s">
        <v>0</v>
      </c>
    </row>
    <row r="13" spans="1:6">
      <c r="B13" s="4" t="s">
        <v>1</v>
      </c>
    </row>
    <row r="14" spans="1:6">
      <c r="B14" s="4" t="s">
        <v>4</v>
      </c>
      <c r="C14" s="6">
        <v>14607612</v>
      </c>
    </row>
    <row r="15" spans="1:6">
      <c r="B15" s="4" t="s">
        <v>28</v>
      </c>
      <c r="C15" s="7">
        <v>14998889.74</v>
      </c>
      <c r="D15" s="8" t="s">
        <v>99</v>
      </c>
    </row>
    <row r="16" spans="1:6">
      <c r="B16" s="4"/>
      <c r="C16" s="9"/>
    </row>
    <row r="17" spans="2:6" ht="3" customHeight="1">
      <c r="B17" s="4"/>
    </row>
    <row r="18" spans="2:6">
      <c r="B18" s="10" t="s">
        <v>2</v>
      </c>
    </row>
    <row r="19" spans="2:6" ht="9.6" customHeight="1">
      <c r="B19" s="11"/>
    </row>
    <row r="20" spans="2:6" ht="37.15" customHeight="1">
      <c r="B20" s="58" t="s">
        <v>100</v>
      </c>
      <c r="C20" s="58"/>
      <c r="D20" s="58"/>
      <c r="E20" s="58"/>
      <c r="F20" s="58"/>
    </row>
    <row r="21" spans="2:6" ht="7.9" customHeight="1">
      <c r="B21" s="11"/>
    </row>
    <row r="22" spans="2:6">
      <c r="B22" s="4" t="s">
        <v>29</v>
      </c>
    </row>
    <row r="23" spans="2:6" ht="9.6" customHeight="1">
      <c r="B23" s="11"/>
    </row>
    <row r="24" spans="2:6" ht="14.45" customHeight="1">
      <c r="B24" s="58" t="s">
        <v>96</v>
      </c>
      <c r="C24" s="58"/>
      <c r="D24" s="58"/>
      <c r="E24" s="58"/>
      <c r="F24" s="58"/>
    </row>
    <row r="25" spans="2:6" ht="10.9" customHeight="1" thickBot="1">
      <c r="B25" s="11"/>
    </row>
    <row r="26" spans="2:6" ht="15" thickBot="1">
      <c r="B26" s="13" t="s">
        <v>3</v>
      </c>
      <c r="C26" s="14" t="s">
        <v>4</v>
      </c>
      <c r="D26" s="14" t="s">
        <v>5</v>
      </c>
      <c r="E26" s="14" t="s">
        <v>6</v>
      </c>
    </row>
    <row r="27" spans="2:6" ht="15" thickBot="1">
      <c r="B27" s="15" t="s">
        <v>7</v>
      </c>
      <c r="C27" s="16">
        <v>2858490</v>
      </c>
      <c r="D27" s="16">
        <v>2859532.71</v>
      </c>
      <c r="E27" s="17">
        <f>D27/C27</f>
        <v>1.0003647765078765</v>
      </c>
    </row>
    <row r="28" spans="2:6" ht="15" thickBot="1">
      <c r="B28" s="15" t="s">
        <v>8</v>
      </c>
      <c r="C28" s="16">
        <v>7391439</v>
      </c>
      <c r="D28" s="16">
        <v>7589727</v>
      </c>
      <c r="E28" s="17">
        <f t="shared" ref="E28:E31" si="0">D28/C28</f>
        <v>1.0268267112804421</v>
      </c>
    </row>
    <row r="29" spans="2:6" ht="15" thickBot="1">
      <c r="B29" s="15" t="s">
        <v>9</v>
      </c>
      <c r="C29" s="16">
        <v>51312</v>
      </c>
      <c r="D29" s="16">
        <v>51311.59</v>
      </c>
      <c r="E29" s="17">
        <f t="shared" si="0"/>
        <v>0.99999200966635482</v>
      </c>
    </row>
    <row r="30" spans="2:6" ht="15" thickBot="1">
      <c r="B30" s="15" t="s">
        <v>10</v>
      </c>
      <c r="C30" s="16">
        <v>188218</v>
      </c>
      <c r="D30" s="16">
        <v>188001.94</v>
      </c>
      <c r="E30" s="17">
        <f t="shared" si="0"/>
        <v>0.99885207578446267</v>
      </c>
    </row>
    <row r="31" spans="2:6" ht="15" thickBot="1">
      <c r="B31" s="15" t="s">
        <v>11</v>
      </c>
      <c r="C31" s="16">
        <v>3821304</v>
      </c>
      <c r="D31" s="16">
        <v>3821304</v>
      </c>
      <c r="E31" s="17">
        <f t="shared" si="0"/>
        <v>1</v>
      </c>
    </row>
    <row r="32" spans="2:6" ht="15" thickBot="1">
      <c r="B32" s="18" t="s">
        <v>12</v>
      </c>
      <c r="C32" s="19">
        <f>SUM(C27:C31)</f>
        <v>14310763</v>
      </c>
      <c r="D32" s="19">
        <f>SUM(D27:D31)</f>
        <v>14509877.24</v>
      </c>
      <c r="E32" s="17">
        <f>D32/C32</f>
        <v>1.0139136005536533</v>
      </c>
    </row>
    <row r="33" spans="2:6" ht="10.15" customHeight="1">
      <c r="B33" s="4"/>
    </row>
    <row r="34" spans="2:6" ht="58.5" customHeight="1">
      <c r="B34" s="58" t="s">
        <v>97</v>
      </c>
      <c r="C34" s="58"/>
      <c r="D34" s="58"/>
      <c r="E34" s="58"/>
      <c r="F34" s="58"/>
    </row>
    <row r="35" spans="2:6" ht="14.45" customHeight="1">
      <c r="B35" s="11"/>
    </row>
    <row r="36" spans="2:6" ht="15" thickBot="1">
      <c r="B36" s="20" t="s">
        <v>30</v>
      </c>
      <c r="C36" s="20" t="s">
        <v>31</v>
      </c>
      <c r="D36" s="20" t="s">
        <v>32</v>
      </c>
    </row>
    <row r="37" spans="2:6">
      <c r="B37" s="5">
        <v>1</v>
      </c>
      <c r="C37" s="5" t="s">
        <v>33</v>
      </c>
      <c r="D37" s="21">
        <v>261322.67</v>
      </c>
    </row>
    <row r="38" spans="2:6">
      <c r="B38" s="5">
        <f>B37+1</f>
        <v>2</v>
      </c>
      <c r="C38" s="5" t="s">
        <v>34</v>
      </c>
      <c r="D38" s="21">
        <v>12750</v>
      </c>
    </row>
    <row r="39" spans="2:6">
      <c r="B39" s="5">
        <f t="shared" ref="B39:B47" si="1">B38+1</f>
        <v>3</v>
      </c>
      <c r="C39" s="5" t="s">
        <v>35</v>
      </c>
      <c r="D39" s="21">
        <v>195576.61</v>
      </c>
    </row>
    <row r="40" spans="2:6">
      <c r="B40" s="5">
        <f t="shared" si="1"/>
        <v>4</v>
      </c>
      <c r="C40" s="5" t="s">
        <v>36</v>
      </c>
      <c r="D40" s="21">
        <v>21012.2</v>
      </c>
    </row>
    <row r="41" spans="2:6">
      <c r="B41" s="5">
        <f t="shared" si="1"/>
        <v>5</v>
      </c>
      <c r="C41" s="5" t="s">
        <v>34</v>
      </c>
      <c r="D41" s="21">
        <v>87522.31</v>
      </c>
    </row>
    <row r="42" spans="2:6">
      <c r="B42" s="5">
        <f t="shared" si="1"/>
        <v>6</v>
      </c>
      <c r="C42" s="5" t="s">
        <v>37</v>
      </c>
      <c r="D42" s="21">
        <v>1295388.07</v>
      </c>
    </row>
    <row r="43" spans="2:6">
      <c r="B43" s="5">
        <f t="shared" si="1"/>
        <v>7</v>
      </c>
      <c r="C43" s="5" t="s">
        <v>38</v>
      </c>
      <c r="D43" s="21">
        <v>257027.93</v>
      </c>
    </row>
    <row r="44" spans="2:6">
      <c r="B44" s="5">
        <f t="shared" si="1"/>
        <v>8</v>
      </c>
      <c r="C44" s="5" t="s">
        <v>39</v>
      </c>
      <c r="D44" s="21">
        <v>161424.51999999999</v>
      </c>
    </row>
    <row r="45" spans="2:6">
      <c r="B45" s="5">
        <f t="shared" si="1"/>
        <v>9</v>
      </c>
      <c r="C45" s="5" t="s">
        <v>40</v>
      </c>
      <c r="D45" s="21">
        <v>64991.87</v>
      </c>
    </row>
    <row r="46" spans="2:6">
      <c r="B46" s="5">
        <f t="shared" si="1"/>
        <v>10</v>
      </c>
      <c r="C46" s="5" t="s">
        <v>41</v>
      </c>
      <c r="D46" s="21">
        <v>43.92</v>
      </c>
    </row>
    <row r="47" spans="2:6">
      <c r="B47" s="5">
        <f t="shared" si="1"/>
        <v>11</v>
      </c>
      <c r="C47" s="5" t="s">
        <v>42</v>
      </c>
      <c r="D47" s="21">
        <v>502472.61</v>
      </c>
    </row>
    <row r="48" spans="2:6" ht="15" thickBot="1">
      <c r="B48" s="22"/>
      <c r="C48" s="22"/>
      <c r="D48" s="23">
        <f>SUM(D37:D47)</f>
        <v>2859532.71</v>
      </c>
    </row>
    <row r="49" spans="2:6" ht="9" customHeight="1">
      <c r="B49" s="11"/>
    </row>
    <row r="50" spans="2:6" ht="27" customHeight="1">
      <c r="B50" s="61" t="s">
        <v>101</v>
      </c>
      <c r="C50" s="61"/>
      <c r="D50" s="61"/>
      <c r="E50" s="61"/>
      <c r="F50" s="61"/>
    </row>
    <row r="51" spans="2:6" ht="3.6" customHeight="1">
      <c r="B51" s="25"/>
      <c r="C51" s="25"/>
      <c r="D51" s="25"/>
      <c r="E51" s="25"/>
      <c r="F51" s="25"/>
    </row>
    <row r="52" spans="2:6" ht="27.6" customHeight="1">
      <c r="B52" s="58" t="s">
        <v>105</v>
      </c>
      <c r="C52" s="58"/>
      <c r="D52" s="58"/>
      <c r="E52" s="58"/>
      <c r="F52" s="58"/>
    </row>
    <row r="53" spans="2:6" ht="8.4499999999999993" customHeight="1">
      <c r="B53" s="11"/>
    </row>
    <row r="54" spans="2:6" ht="15" thickBot="1">
      <c r="B54" s="20" t="s">
        <v>30</v>
      </c>
      <c r="C54" s="20" t="s">
        <v>43</v>
      </c>
      <c r="D54" s="20" t="s">
        <v>32</v>
      </c>
    </row>
    <row r="55" spans="2:6" s="43" customFormat="1">
      <c r="B55" s="43">
        <v>1</v>
      </c>
      <c r="C55" s="43" t="s">
        <v>44</v>
      </c>
      <c r="D55" s="44">
        <v>5366883.66</v>
      </c>
    </row>
    <row r="56" spans="2:6" s="43" customFormat="1">
      <c r="B56" s="43">
        <f>B55+1</f>
        <v>2</v>
      </c>
      <c r="C56" s="43" t="s">
        <v>45</v>
      </c>
      <c r="D56" s="44">
        <v>288217.14</v>
      </c>
    </row>
    <row r="57" spans="2:6" s="43" customFormat="1">
      <c r="B57" s="43">
        <f t="shared" ref="B57:B67" si="2">B56+1</f>
        <v>3</v>
      </c>
      <c r="C57" s="43" t="s">
        <v>46</v>
      </c>
      <c r="D57" s="44">
        <v>205043.33</v>
      </c>
    </row>
    <row r="58" spans="2:6" s="43" customFormat="1">
      <c r="B58" s="43">
        <f t="shared" si="2"/>
        <v>4</v>
      </c>
      <c r="C58" s="43" t="s">
        <v>47</v>
      </c>
      <c r="D58" s="44">
        <v>1189168.07</v>
      </c>
    </row>
    <row r="59" spans="2:6" s="43" customFormat="1">
      <c r="B59" s="43">
        <f t="shared" si="2"/>
        <v>5</v>
      </c>
      <c r="C59" s="43" t="s">
        <v>48</v>
      </c>
      <c r="D59" s="44">
        <v>8504.07</v>
      </c>
    </row>
    <row r="60" spans="2:6" s="43" customFormat="1">
      <c r="B60" s="43">
        <f t="shared" si="2"/>
        <v>6</v>
      </c>
      <c r="C60" s="43" t="s">
        <v>49</v>
      </c>
      <c r="D60" s="44">
        <v>55918.87</v>
      </c>
    </row>
    <row r="61" spans="2:6" s="43" customFormat="1">
      <c r="B61" s="43">
        <f t="shared" si="2"/>
        <v>7</v>
      </c>
      <c r="C61" s="43" t="s">
        <v>50</v>
      </c>
      <c r="D61" s="44">
        <v>10505.57</v>
      </c>
    </row>
    <row r="62" spans="2:6" s="43" customFormat="1">
      <c r="B62" s="43">
        <f t="shared" si="2"/>
        <v>8</v>
      </c>
      <c r="C62" s="43" t="s">
        <v>51</v>
      </c>
      <c r="D62" s="44">
        <v>51337</v>
      </c>
    </row>
    <row r="63" spans="2:6" s="43" customFormat="1">
      <c r="B63" s="43">
        <f t="shared" si="2"/>
        <v>9</v>
      </c>
      <c r="C63" s="43" t="s">
        <v>52</v>
      </c>
      <c r="D63" s="44">
        <v>221720</v>
      </c>
    </row>
    <row r="64" spans="2:6" s="43" customFormat="1">
      <c r="B64" s="43">
        <f t="shared" si="2"/>
        <v>10</v>
      </c>
      <c r="C64" s="43" t="s">
        <v>98</v>
      </c>
      <c r="D64" s="44">
        <v>740.74</v>
      </c>
    </row>
    <row r="65" spans="2:6" s="43" customFormat="1">
      <c r="B65" s="43">
        <f t="shared" si="2"/>
        <v>11</v>
      </c>
      <c r="C65" s="43" t="s">
        <v>53</v>
      </c>
      <c r="D65" s="44">
        <v>47827.79</v>
      </c>
    </row>
    <row r="66" spans="2:6" s="43" customFormat="1" ht="28.5">
      <c r="B66" s="43">
        <f t="shared" si="2"/>
        <v>12</v>
      </c>
      <c r="C66" s="45" t="s">
        <v>104</v>
      </c>
      <c r="D66" s="44">
        <v>140657.82</v>
      </c>
    </row>
    <row r="67" spans="2:6" s="43" customFormat="1">
      <c r="B67" s="43">
        <f t="shared" si="2"/>
        <v>13</v>
      </c>
      <c r="C67" s="43" t="s">
        <v>102</v>
      </c>
      <c r="D67" s="44">
        <v>3202.94</v>
      </c>
    </row>
    <row r="68" spans="2:6" ht="15" thickBot="1">
      <c r="B68" s="20"/>
      <c r="C68" s="20"/>
      <c r="D68" s="24">
        <f>SUM(D55:D67)</f>
        <v>7589727.0000000019</v>
      </c>
    </row>
    <row r="69" spans="2:6" ht="8.4499999999999993" customHeight="1">
      <c r="B69" s="11"/>
    </row>
    <row r="70" spans="2:6" ht="25.9" customHeight="1">
      <c r="B70" s="61" t="s">
        <v>103</v>
      </c>
      <c r="C70" s="61"/>
      <c r="D70" s="61"/>
      <c r="E70" s="61"/>
      <c r="F70" s="61"/>
    </row>
    <row r="71" spans="2:6" ht="7.15" customHeight="1">
      <c r="B71" s="11"/>
    </row>
    <row r="72" spans="2:6" ht="29.45" customHeight="1">
      <c r="B72" s="61" t="s">
        <v>106</v>
      </c>
      <c r="C72" s="61"/>
      <c r="D72" s="61"/>
      <c r="E72" s="61"/>
      <c r="F72" s="61"/>
    </row>
    <row r="73" spans="2:6">
      <c r="B73" s="27" t="s">
        <v>109</v>
      </c>
    </row>
    <row r="74" spans="2:6">
      <c r="B74" s="27" t="s">
        <v>110</v>
      </c>
    </row>
    <row r="75" spans="2:6">
      <c r="B75" s="27" t="s">
        <v>111</v>
      </c>
    </row>
    <row r="76" spans="2:6" ht="5.45" customHeight="1">
      <c r="B76" s="11"/>
    </row>
    <row r="77" spans="2:6" ht="28.9" customHeight="1">
      <c r="B77" s="58" t="s">
        <v>107</v>
      </c>
      <c r="C77" s="58"/>
      <c r="D77" s="58"/>
      <c r="E77" s="58"/>
      <c r="F77" s="58"/>
    </row>
    <row r="78" spans="2:6" ht="5.45" customHeight="1">
      <c r="B78" s="12"/>
      <c r="C78" s="12"/>
      <c r="D78" s="12"/>
      <c r="E78" s="12"/>
      <c r="F78" s="12"/>
    </row>
    <row r="79" spans="2:6" ht="58.15" customHeight="1">
      <c r="B79" s="58" t="s">
        <v>112</v>
      </c>
      <c r="C79" s="58"/>
      <c r="D79" s="58"/>
      <c r="E79" s="58"/>
      <c r="F79" s="58"/>
    </row>
    <row r="80" spans="2:6" ht="5.45" customHeight="1">
      <c r="B80" s="12"/>
      <c r="C80" s="12"/>
      <c r="D80" s="12"/>
      <c r="E80" s="12"/>
      <c r="F80" s="12"/>
    </row>
    <row r="81" spans="2:6" ht="29.45" customHeight="1">
      <c r="B81" s="58" t="s">
        <v>108</v>
      </c>
      <c r="C81" s="58"/>
      <c r="D81" s="58"/>
      <c r="E81" s="58"/>
      <c r="F81" s="58"/>
    </row>
    <row r="82" spans="2:6" ht="7.9" customHeight="1">
      <c r="B82" s="4"/>
    </row>
    <row r="83" spans="2:6">
      <c r="B83" s="4" t="s">
        <v>13</v>
      </c>
    </row>
    <row r="84" spans="2:6" ht="7.15" customHeight="1">
      <c r="B84" s="4"/>
    </row>
    <row r="85" spans="2:6">
      <c r="B85" s="11" t="s">
        <v>113</v>
      </c>
    </row>
    <row r="86" spans="2:6" ht="5.45" customHeight="1">
      <c r="B86" s="11"/>
    </row>
    <row r="87" spans="2:6">
      <c r="B87" s="4" t="s">
        <v>134</v>
      </c>
    </row>
    <row r="88" spans="2:6" ht="5.45" customHeight="1">
      <c r="B88" s="4"/>
    </row>
    <row r="89" spans="2:6">
      <c r="B89" s="4" t="s">
        <v>169</v>
      </c>
    </row>
    <row r="90" spans="2:6" ht="5.45" customHeight="1">
      <c r="B90" s="11"/>
    </row>
    <row r="91" spans="2:6">
      <c r="B91" s="4" t="s">
        <v>14</v>
      </c>
    </row>
    <row r="92" spans="2:6" ht="5.45" customHeight="1">
      <c r="B92" s="4"/>
    </row>
    <row r="93" spans="2:6" ht="28.9" customHeight="1">
      <c r="B93" s="28" t="s">
        <v>3</v>
      </c>
      <c r="C93" s="28" t="s">
        <v>15</v>
      </c>
      <c r="D93" s="28" t="s">
        <v>4</v>
      </c>
      <c r="E93" s="28" t="s">
        <v>5</v>
      </c>
      <c r="F93" s="28" t="s">
        <v>89</v>
      </c>
    </row>
    <row r="94" spans="2:6">
      <c r="B94" s="5">
        <v>4010</v>
      </c>
      <c r="C94" s="5" t="s">
        <v>16</v>
      </c>
      <c r="D94" s="29">
        <v>5990208</v>
      </c>
      <c r="E94" s="29">
        <v>5990119.3799999999</v>
      </c>
      <c r="F94" s="30">
        <f>E94/D94</f>
        <v>0.99998520585595685</v>
      </c>
    </row>
    <row r="95" spans="2:6">
      <c r="B95" s="5">
        <v>4040</v>
      </c>
      <c r="C95" s="5" t="s">
        <v>17</v>
      </c>
      <c r="D95" s="29">
        <v>415476</v>
      </c>
      <c r="E95" s="29">
        <v>415463.5</v>
      </c>
      <c r="F95" s="30">
        <f t="shared" ref="F95:F100" si="3">E95/D95</f>
        <v>0.99996991402632163</v>
      </c>
    </row>
    <row r="96" spans="2:6">
      <c r="B96" s="5">
        <v>4110</v>
      </c>
      <c r="C96" s="5" t="s">
        <v>18</v>
      </c>
      <c r="D96" s="29">
        <v>1024893</v>
      </c>
      <c r="E96" s="29">
        <v>1024822.49</v>
      </c>
      <c r="F96" s="30">
        <f t="shared" si="3"/>
        <v>0.99993120257431756</v>
      </c>
    </row>
    <row r="97" spans="2:6">
      <c r="B97" s="5">
        <v>4120</v>
      </c>
      <c r="C97" s="5" t="s">
        <v>19</v>
      </c>
      <c r="D97" s="29">
        <v>103130</v>
      </c>
      <c r="E97" s="29">
        <v>102925.78</v>
      </c>
      <c r="F97" s="30">
        <f t="shared" si="3"/>
        <v>0.99801978085910981</v>
      </c>
    </row>
    <row r="98" spans="2:6">
      <c r="B98" s="5">
        <v>4170</v>
      </c>
      <c r="C98" s="5" t="s">
        <v>20</v>
      </c>
      <c r="D98" s="29">
        <v>273581</v>
      </c>
      <c r="E98" s="29">
        <v>273580.53999999998</v>
      </c>
      <c r="F98" s="30">
        <f t="shared" si="3"/>
        <v>0.99999831859668609</v>
      </c>
    </row>
    <row r="99" spans="2:6">
      <c r="B99" s="5">
        <v>4710</v>
      </c>
      <c r="C99" s="5" t="s">
        <v>21</v>
      </c>
      <c r="D99" s="29">
        <v>37484</v>
      </c>
      <c r="E99" s="29">
        <v>37474.620000000003</v>
      </c>
      <c r="F99" s="30">
        <f t="shared" si="3"/>
        <v>0.99974975989755632</v>
      </c>
    </row>
    <row r="100" spans="2:6">
      <c r="B100" s="31"/>
      <c r="C100" s="31"/>
      <c r="D100" s="32">
        <f>SUM(D94:D99)</f>
        <v>7844772</v>
      </c>
      <c r="E100" s="32">
        <f>SUM(E94:E99)</f>
        <v>7844386.3100000005</v>
      </c>
      <c r="F100" s="33">
        <f t="shared" si="3"/>
        <v>0.99995083477250846</v>
      </c>
    </row>
    <row r="101" spans="2:6" ht="5.45" customHeight="1">
      <c r="B101" s="4"/>
    </row>
    <row r="102" spans="2:6">
      <c r="B102" s="11" t="s">
        <v>170</v>
      </c>
    </row>
    <row r="103" spans="2:6" ht="6" customHeight="1">
      <c r="B103" s="11"/>
    </row>
    <row r="104" spans="2:6" ht="70.900000000000006" customHeight="1">
      <c r="B104" s="58" t="s">
        <v>171</v>
      </c>
      <c r="C104" s="58"/>
      <c r="D104" s="58"/>
      <c r="E104" s="58"/>
      <c r="F104" s="58"/>
    </row>
    <row r="105" spans="2:6" ht="8.4499999999999993" customHeight="1">
      <c r="B105" s="11"/>
    </row>
    <row r="106" spans="2:6" ht="43.5" customHeight="1">
      <c r="B106" s="58" t="s">
        <v>181</v>
      </c>
      <c r="C106" s="58"/>
      <c r="D106" s="58"/>
      <c r="E106" s="58"/>
      <c r="F106" s="58"/>
    </row>
    <row r="107" spans="2:6" ht="7.9" customHeight="1">
      <c r="B107" s="4"/>
    </row>
    <row r="108" spans="2:6">
      <c r="B108" s="4" t="s">
        <v>22</v>
      </c>
    </row>
    <row r="109" spans="2:6" ht="6.6" customHeight="1">
      <c r="B109" s="4"/>
    </row>
    <row r="110" spans="2:6" ht="36.6" customHeight="1">
      <c r="B110" s="34" t="s">
        <v>3</v>
      </c>
      <c r="C110" s="34" t="s">
        <v>15</v>
      </c>
      <c r="D110" s="34" t="s">
        <v>4</v>
      </c>
      <c r="E110" s="34" t="s">
        <v>5</v>
      </c>
      <c r="F110" s="34" t="s">
        <v>95</v>
      </c>
    </row>
    <row r="111" spans="2:6" ht="28.5">
      <c r="B111" s="35">
        <v>3020</v>
      </c>
      <c r="C111" s="36" t="s">
        <v>55</v>
      </c>
      <c r="D111" s="37">
        <v>17000</v>
      </c>
      <c r="E111" s="37">
        <v>14998.94</v>
      </c>
      <c r="F111" s="38">
        <f t="shared" ref="F111:F130" si="4">E111/D111</f>
        <v>0.88229058823529416</v>
      </c>
    </row>
    <row r="112" spans="2:6">
      <c r="B112" s="35">
        <v>4090</v>
      </c>
      <c r="C112" s="36" t="s">
        <v>114</v>
      </c>
      <c r="D112" s="37">
        <v>14000</v>
      </c>
      <c r="E112" s="37">
        <v>12520.56</v>
      </c>
      <c r="F112" s="38">
        <f>E112/D112</f>
        <v>0.89432571428571428</v>
      </c>
    </row>
    <row r="113" spans="2:6" ht="42.75">
      <c r="B113" s="35">
        <v>4140</v>
      </c>
      <c r="C113" s="36" t="s">
        <v>56</v>
      </c>
      <c r="D113" s="37">
        <v>28000</v>
      </c>
      <c r="E113" s="37">
        <v>27640</v>
      </c>
      <c r="F113" s="38">
        <f t="shared" si="4"/>
        <v>0.9871428571428571</v>
      </c>
    </row>
    <row r="114" spans="2:6">
      <c r="B114" s="35">
        <v>4190</v>
      </c>
      <c r="C114" s="36" t="s">
        <v>57</v>
      </c>
      <c r="D114" s="37">
        <v>57100</v>
      </c>
      <c r="E114" s="37">
        <v>56222.559999999998</v>
      </c>
      <c r="F114" s="38">
        <f t="shared" si="4"/>
        <v>0.98463327495621711</v>
      </c>
    </row>
    <row r="115" spans="2:6">
      <c r="B115" s="35">
        <v>4210</v>
      </c>
      <c r="C115" s="36" t="s">
        <v>58</v>
      </c>
      <c r="D115" s="37">
        <v>814600</v>
      </c>
      <c r="E115" s="37">
        <v>770146.5</v>
      </c>
      <c r="F115" s="38">
        <f t="shared" si="4"/>
        <v>0.945429044930027</v>
      </c>
    </row>
    <row r="116" spans="2:6">
      <c r="B116" s="35">
        <v>4220</v>
      </c>
      <c r="C116" s="36" t="s">
        <v>115</v>
      </c>
      <c r="D116" s="37">
        <v>9300</v>
      </c>
      <c r="E116" s="37">
        <v>9014.43</v>
      </c>
      <c r="F116" s="38">
        <f t="shared" si="4"/>
        <v>0.9692935483870968</v>
      </c>
    </row>
    <row r="117" spans="2:6">
      <c r="B117" s="35">
        <v>4260</v>
      </c>
      <c r="C117" s="36" t="s">
        <v>59</v>
      </c>
      <c r="D117" s="37">
        <v>2106281</v>
      </c>
      <c r="E117" s="37">
        <v>2050377.84</v>
      </c>
      <c r="F117" s="38">
        <f t="shared" si="4"/>
        <v>0.97345883099168629</v>
      </c>
    </row>
    <row r="118" spans="2:6">
      <c r="B118" s="35">
        <v>4270</v>
      </c>
      <c r="C118" s="36" t="s">
        <v>60</v>
      </c>
      <c r="D118" s="37">
        <v>302810</v>
      </c>
      <c r="E118" s="37">
        <v>293127.96999999997</v>
      </c>
      <c r="F118" s="38">
        <f t="shared" si="4"/>
        <v>0.96802605594267022</v>
      </c>
    </row>
    <row r="119" spans="2:6">
      <c r="B119" s="35">
        <v>4280</v>
      </c>
      <c r="C119" s="36" t="s">
        <v>61</v>
      </c>
      <c r="D119" s="37">
        <v>14200</v>
      </c>
      <c r="E119" s="37">
        <v>13443.25</v>
      </c>
      <c r="F119" s="38">
        <f t="shared" si="4"/>
        <v>0.94670774647887324</v>
      </c>
    </row>
    <row r="120" spans="2:6">
      <c r="B120" s="35">
        <v>4300</v>
      </c>
      <c r="C120" s="36" t="s">
        <v>62</v>
      </c>
      <c r="D120" s="37">
        <v>1718938</v>
      </c>
      <c r="E120" s="37">
        <v>1694601.51</v>
      </c>
      <c r="F120" s="38">
        <f t="shared" si="4"/>
        <v>0.98584213624924222</v>
      </c>
    </row>
    <row r="121" spans="2:6" ht="28.5">
      <c r="B121" s="35">
        <v>4360</v>
      </c>
      <c r="C121" s="36" t="s">
        <v>63</v>
      </c>
      <c r="D121" s="37">
        <v>15000</v>
      </c>
      <c r="E121" s="37">
        <v>13992.3</v>
      </c>
      <c r="F121" s="38">
        <f t="shared" si="4"/>
        <v>0.93281999999999998</v>
      </c>
    </row>
    <row r="122" spans="2:6" ht="28.5">
      <c r="B122" s="35">
        <v>4390</v>
      </c>
      <c r="C122" s="36" t="s">
        <v>64</v>
      </c>
      <c r="D122" s="37">
        <v>47000</v>
      </c>
      <c r="E122" s="37">
        <v>46316</v>
      </c>
      <c r="F122" s="38">
        <f t="shared" si="4"/>
        <v>0.98544680851063826</v>
      </c>
    </row>
    <row r="123" spans="2:6">
      <c r="B123" s="35">
        <v>4410</v>
      </c>
      <c r="C123" s="36" t="s">
        <v>65</v>
      </c>
      <c r="D123" s="37">
        <v>29700</v>
      </c>
      <c r="E123" s="37">
        <v>29479.49</v>
      </c>
      <c r="F123" s="38">
        <f t="shared" si="4"/>
        <v>0.99257542087542094</v>
      </c>
    </row>
    <row r="124" spans="2:6">
      <c r="B124" s="35">
        <v>4430</v>
      </c>
      <c r="C124" s="36" t="s">
        <v>66</v>
      </c>
      <c r="D124" s="37">
        <v>28000</v>
      </c>
      <c r="E124" s="37">
        <v>27702.78</v>
      </c>
      <c r="F124" s="38">
        <f t="shared" si="4"/>
        <v>0.98938499999999996</v>
      </c>
    </row>
    <row r="125" spans="2:6" ht="28.5">
      <c r="B125" s="35">
        <v>4440</v>
      </c>
      <c r="C125" s="36" t="s">
        <v>67</v>
      </c>
      <c r="D125" s="37">
        <v>143281</v>
      </c>
      <c r="E125" s="37">
        <v>142280.95000000001</v>
      </c>
      <c r="F125" s="38">
        <f t="shared" si="4"/>
        <v>0.99302035859604565</v>
      </c>
    </row>
    <row r="126" spans="2:6">
      <c r="B126" s="35">
        <v>4520</v>
      </c>
      <c r="C126" s="36" t="s">
        <v>68</v>
      </c>
      <c r="D126" s="37">
        <v>54500</v>
      </c>
      <c r="E126" s="37">
        <v>53678.400000000001</v>
      </c>
      <c r="F126" s="38">
        <f t="shared" si="4"/>
        <v>0.98492477064220185</v>
      </c>
    </row>
    <row r="127" spans="2:6" ht="19.899999999999999" customHeight="1">
      <c r="B127" s="35">
        <v>4530</v>
      </c>
      <c r="C127" s="36" t="s">
        <v>69</v>
      </c>
      <c r="D127" s="37">
        <v>303900</v>
      </c>
      <c r="E127" s="37">
        <v>285006.12</v>
      </c>
      <c r="F127" s="38">
        <f t="shared" si="4"/>
        <v>0.93782862783810461</v>
      </c>
    </row>
    <row r="128" spans="2:6" ht="22.15" customHeight="1">
      <c r="B128" s="35">
        <v>4580</v>
      </c>
      <c r="C128" s="36" t="s">
        <v>70</v>
      </c>
      <c r="D128" s="37">
        <v>1492</v>
      </c>
      <c r="E128" s="37">
        <v>1391.01</v>
      </c>
      <c r="F128" s="38">
        <f t="shared" si="4"/>
        <v>0.93231233243967826</v>
      </c>
    </row>
    <row r="129" spans="2:6" ht="23.45" customHeight="1">
      <c r="B129" s="35">
        <v>4610</v>
      </c>
      <c r="C129" s="36" t="s">
        <v>71</v>
      </c>
      <c r="D129" s="37">
        <v>208436</v>
      </c>
      <c r="E129" s="37">
        <v>207139.1</v>
      </c>
      <c r="F129" s="38">
        <f t="shared" si="4"/>
        <v>0.99377794622809879</v>
      </c>
    </row>
    <row r="130" spans="2:6" ht="30.6" customHeight="1">
      <c r="B130" s="35">
        <v>4700</v>
      </c>
      <c r="C130" s="36" t="s">
        <v>72</v>
      </c>
      <c r="D130" s="37">
        <v>10835</v>
      </c>
      <c r="E130" s="37">
        <v>10587.87</v>
      </c>
      <c r="F130" s="38">
        <f t="shared" si="4"/>
        <v>0.97719150899861562</v>
      </c>
    </row>
    <row r="131" spans="2:6" ht="13.9" customHeight="1">
      <c r="B131" s="65"/>
      <c r="C131" s="66"/>
      <c r="D131" s="39">
        <f>SUM(D111:D130)</f>
        <v>5924373</v>
      </c>
      <c r="E131" s="39">
        <f>SUM(E111:E130)</f>
        <v>5759667.5800000001</v>
      </c>
      <c r="F131" s="47">
        <f>E131/D131</f>
        <v>0.97219867486398981</v>
      </c>
    </row>
    <row r="132" spans="2:6" ht="16.899999999999999" customHeight="1">
      <c r="B132" s="4"/>
      <c r="D132" s="46"/>
    </row>
    <row r="133" spans="2:6" ht="31.15" customHeight="1">
      <c r="B133" s="61" t="s">
        <v>116</v>
      </c>
      <c r="C133" s="61"/>
      <c r="D133" s="61"/>
      <c r="E133" s="61"/>
      <c r="F133" s="61"/>
    </row>
    <row r="134" spans="2:6">
      <c r="B134" s="4"/>
    </row>
    <row r="135" spans="2:6">
      <c r="B135" s="27" t="s">
        <v>119</v>
      </c>
    </row>
    <row r="136" spans="2:6">
      <c r="B136" s="27" t="s">
        <v>117</v>
      </c>
    </row>
    <row r="137" spans="2:6">
      <c r="B137" s="27" t="s">
        <v>118</v>
      </c>
    </row>
    <row r="138" spans="2:6">
      <c r="B138" s="11"/>
    </row>
    <row r="139" spans="2:6" ht="45.6" customHeight="1">
      <c r="B139" s="61" t="s">
        <v>120</v>
      </c>
      <c r="C139" s="61"/>
      <c r="D139" s="61"/>
      <c r="E139" s="61"/>
      <c r="F139" s="61"/>
    </row>
    <row r="140" spans="2:6">
      <c r="B140" s="4" t="s">
        <v>86</v>
      </c>
    </row>
    <row r="141" spans="2:6" ht="31.9" customHeight="1">
      <c r="B141" s="61" t="s">
        <v>121</v>
      </c>
      <c r="C141" s="61"/>
      <c r="D141" s="61"/>
      <c r="E141" s="61"/>
      <c r="F141" s="61"/>
    </row>
    <row r="142" spans="2:6" ht="14.45" customHeight="1">
      <c r="B142" s="4"/>
    </row>
    <row r="143" spans="2:6" ht="30.75" customHeight="1">
      <c r="B143" s="61" t="s">
        <v>122</v>
      </c>
      <c r="C143" s="61"/>
      <c r="D143" s="61"/>
      <c r="E143" s="61"/>
      <c r="F143" s="61"/>
    </row>
    <row r="144" spans="2:6" ht="13.9" customHeight="1">
      <c r="B144" s="4"/>
    </row>
    <row r="145" spans="2:5" s="43" customFormat="1" ht="16.149999999999999" customHeight="1">
      <c r="B145" s="69" t="s">
        <v>123</v>
      </c>
      <c r="C145" s="69"/>
      <c r="D145" s="69"/>
      <c r="E145" s="49" t="s">
        <v>124</v>
      </c>
    </row>
    <row r="146" spans="2:5" s="43" customFormat="1">
      <c r="B146" s="59" t="s">
        <v>83</v>
      </c>
      <c r="C146" s="59"/>
      <c r="D146" s="59"/>
      <c r="E146" s="37">
        <v>68328.87</v>
      </c>
    </row>
    <row r="147" spans="2:5" s="43" customFormat="1">
      <c r="B147" s="59" t="s">
        <v>84</v>
      </c>
      <c r="C147" s="59"/>
      <c r="D147" s="59"/>
      <c r="E147" s="37">
        <v>127723.16</v>
      </c>
    </row>
    <row r="148" spans="2:5" s="43" customFormat="1" ht="46.15" customHeight="1">
      <c r="B148" s="67" t="s">
        <v>130</v>
      </c>
      <c r="C148" s="67"/>
      <c r="D148" s="67"/>
      <c r="E148" s="37">
        <v>263239.18</v>
      </c>
    </row>
    <row r="149" spans="2:5" s="43" customFormat="1">
      <c r="B149" s="59" t="s">
        <v>129</v>
      </c>
      <c r="C149" s="59"/>
      <c r="D149" s="59"/>
      <c r="E149" s="37">
        <v>6825.94</v>
      </c>
    </row>
    <row r="150" spans="2:5" s="43" customFormat="1">
      <c r="B150" s="59" t="s">
        <v>125</v>
      </c>
      <c r="C150" s="59"/>
      <c r="D150" s="59"/>
      <c r="E150" s="37">
        <v>3052.27</v>
      </c>
    </row>
    <row r="151" spans="2:5" s="43" customFormat="1">
      <c r="B151" s="59" t="s">
        <v>126</v>
      </c>
      <c r="C151" s="59"/>
      <c r="D151" s="59"/>
      <c r="E151" s="37">
        <v>12722.54</v>
      </c>
    </row>
    <row r="152" spans="2:5" s="43" customFormat="1">
      <c r="B152" s="59" t="s">
        <v>74</v>
      </c>
      <c r="C152" s="59"/>
      <c r="D152" s="59"/>
      <c r="E152" s="37">
        <v>6818.55</v>
      </c>
    </row>
    <row r="153" spans="2:5" s="43" customFormat="1">
      <c r="B153" s="59" t="s">
        <v>75</v>
      </c>
      <c r="C153" s="59"/>
      <c r="D153" s="59"/>
      <c r="E153" s="37">
        <v>1074.4000000000001</v>
      </c>
    </row>
    <row r="154" spans="2:5" s="43" customFormat="1">
      <c r="B154" s="59" t="s">
        <v>127</v>
      </c>
      <c r="C154" s="59"/>
      <c r="D154" s="59"/>
      <c r="E154" s="37">
        <v>40938.839999999997</v>
      </c>
    </row>
    <row r="155" spans="2:5" s="43" customFormat="1" ht="81.599999999999994" customHeight="1">
      <c r="B155" s="67" t="s">
        <v>131</v>
      </c>
      <c r="C155" s="67"/>
      <c r="D155" s="67"/>
      <c r="E155" s="37">
        <v>239422.75</v>
      </c>
    </row>
    <row r="156" spans="2:5" s="43" customFormat="1">
      <c r="B156" s="68" t="s">
        <v>128</v>
      </c>
      <c r="C156" s="68"/>
      <c r="D156" s="68"/>
      <c r="E156" s="50">
        <f>SUM(E146:E155)</f>
        <v>770146.5</v>
      </c>
    </row>
    <row r="157" spans="2:5" s="43" customFormat="1" ht="7.9" customHeight="1">
      <c r="B157" s="48"/>
      <c r="C157" s="48"/>
      <c r="D157" s="48"/>
    </row>
    <row r="158" spans="2:5">
      <c r="B158" s="11"/>
    </row>
    <row r="159" spans="2:5">
      <c r="B159" s="4" t="s">
        <v>172</v>
      </c>
    </row>
    <row r="160" spans="2:5">
      <c r="B160" s="4"/>
    </row>
    <row r="161" spans="2:6">
      <c r="B161" s="27" t="s">
        <v>165</v>
      </c>
    </row>
    <row r="162" spans="2:6">
      <c r="B162" s="27" t="s">
        <v>174</v>
      </c>
    </row>
    <row r="163" spans="2:6">
      <c r="B163" s="27" t="s">
        <v>132</v>
      </c>
    </row>
    <row r="164" spans="2:6">
      <c r="B164" s="27" t="s">
        <v>173</v>
      </c>
    </row>
    <row r="165" spans="2:6">
      <c r="B165" s="11"/>
    </row>
    <row r="166" spans="2:6">
      <c r="B166" s="4" t="s">
        <v>175</v>
      </c>
    </row>
    <row r="167" spans="2:6" ht="32.450000000000003" customHeight="1">
      <c r="B167" s="57" t="s">
        <v>176</v>
      </c>
      <c r="C167" s="58"/>
      <c r="D167" s="58"/>
      <c r="E167" s="58"/>
      <c r="F167" s="58"/>
    </row>
    <row r="168" spans="2:6" ht="49.9" customHeight="1">
      <c r="B168" s="57" t="s">
        <v>135</v>
      </c>
      <c r="C168" s="58"/>
      <c r="D168" s="58"/>
      <c r="E168" s="58"/>
      <c r="F168" s="58"/>
    </row>
    <row r="169" spans="2:6">
      <c r="B169" s="11" t="s">
        <v>23</v>
      </c>
    </row>
    <row r="170" spans="2:6" ht="19.149999999999999" customHeight="1">
      <c r="B170" s="61" t="s">
        <v>136</v>
      </c>
      <c r="C170" s="61"/>
      <c r="D170" s="61"/>
      <c r="E170" s="61"/>
      <c r="F170" s="61"/>
    </row>
    <row r="171" spans="2:6">
      <c r="B171" s="11" t="s">
        <v>24</v>
      </c>
    </row>
    <row r="172" spans="2:6" ht="14.45" customHeight="1">
      <c r="B172" s="4"/>
      <c r="F172" s="42"/>
    </row>
    <row r="173" spans="2:6" ht="34.15" customHeight="1">
      <c r="B173" s="61" t="s">
        <v>137</v>
      </c>
      <c r="C173" s="61"/>
      <c r="D173" s="61"/>
      <c r="E173" s="61"/>
      <c r="F173" s="61"/>
    </row>
    <row r="174" spans="2:6">
      <c r="B174" s="11"/>
    </row>
    <row r="175" spans="2:6" ht="15" thickBot="1">
      <c r="B175" s="11"/>
      <c r="C175" s="20" t="s">
        <v>94</v>
      </c>
      <c r="D175" s="20" t="s">
        <v>32</v>
      </c>
    </row>
    <row r="176" spans="2:6">
      <c r="B176" s="11"/>
      <c r="C176" s="5" t="s">
        <v>76</v>
      </c>
      <c r="D176" s="41">
        <v>15300</v>
      </c>
    </row>
    <row r="177" spans="2:4">
      <c r="B177" s="11"/>
      <c r="C177" s="5" t="s">
        <v>140</v>
      </c>
      <c r="D177" s="41">
        <v>32.520000000000003</v>
      </c>
    </row>
    <row r="178" spans="2:4">
      <c r="B178" s="11"/>
      <c r="C178" s="5" t="s">
        <v>77</v>
      </c>
      <c r="D178" s="41">
        <f>9204.73</f>
        <v>9204.73</v>
      </c>
    </row>
    <row r="179" spans="2:4">
      <c r="B179" s="11"/>
      <c r="C179" s="5" t="s">
        <v>78</v>
      </c>
      <c r="D179" s="41">
        <v>6282.5</v>
      </c>
    </row>
    <row r="180" spans="2:4">
      <c r="B180" s="11"/>
      <c r="C180" s="5" t="s">
        <v>85</v>
      </c>
      <c r="D180" s="41">
        <v>224834.87</v>
      </c>
    </row>
    <row r="181" spans="2:4">
      <c r="B181" s="11"/>
      <c r="C181" s="5" t="s">
        <v>82</v>
      </c>
      <c r="D181" s="41">
        <v>13230</v>
      </c>
    </row>
    <row r="182" spans="2:4">
      <c r="B182" s="11"/>
      <c r="C182" s="5" t="s">
        <v>91</v>
      </c>
      <c r="D182" s="41">
        <v>395.28</v>
      </c>
    </row>
    <row r="183" spans="2:4">
      <c r="B183" s="11"/>
      <c r="C183" s="5" t="s">
        <v>79</v>
      </c>
      <c r="D183" s="41">
        <v>323695.90000000002</v>
      </c>
    </row>
    <row r="184" spans="2:4">
      <c r="B184" s="11"/>
      <c r="C184" s="5" t="s">
        <v>73</v>
      </c>
      <c r="D184" s="41">
        <v>10008</v>
      </c>
    </row>
    <row r="185" spans="2:4">
      <c r="B185" s="11"/>
      <c r="C185" s="5" t="s">
        <v>138</v>
      </c>
      <c r="D185" s="41">
        <v>95254.59</v>
      </c>
    </row>
    <row r="186" spans="2:4">
      <c r="B186" s="11"/>
      <c r="C186" s="5" t="s">
        <v>80</v>
      </c>
      <c r="D186" s="41">
        <v>217384.52</v>
      </c>
    </row>
    <row r="187" spans="2:4">
      <c r="B187" s="11"/>
      <c r="C187" s="5" t="s">
        <v>92</v>
      </c>
      <c r="D187" s="41">
        <v>3026.93</v>
      </c>
    </row>
    <row r="188" spans="2:4">
      <c r="B188" s="11"/>
      <c r="C188" s="5" t="s">
        <v>139</v>
      </c>
      <c r="D188" s="41">
        <v>833.33</v>
      </c>
    </row>
    <row r="189" spans="2:4">
      <c r="B189" s="11"/>
      <c r="C189" s="5" t="s">
        <v>93</v>
      </c>
      <c r="D189" s="41">
        <v>57600</v>
      </c>
    </row>
    <row r="190" spans="2:4">
      <c r="B190" s="11"/>
      <c r="C190" s="5" t="s">
        <v>81</v>
      </c>
      <c r="D190" s="41">
        <v>2146.3200000000002</v>
      </c>
    </row>
    <row r="191" spans="2:4">
      <c r="B191" s="11"/>
      <c r="C191" s="5" t="s">
        <v>141</v>
      </c>
      <c r="D191" s="41">
        <v>27242.240000000002</v>
      </c>
    </row>
    <row r="192" spans="2:4" ht="14.45" customHeight="1">
      <c r="B192" s="11"/>
      <c r="C192" s="51" t="s">
        <v>142</v>
      </c>
      <c r="D192" s="41">
        <v>192000</v>
      </c>
    </row>
    <row r="193" spans="2:6" ht="14.45" customHeight="1">
      <c r="B193" s="11"/>
      <c r="C193" s="5" t="s">
        <v>143</v>
      </c>
      <c r="D193" s="41">
        <v>72600</v>
      </c>
    </row>
    <row r="194" spans="2:6">
      <c r="B194" s="11"/>
      <c r="C194" s="5" t="s">
        <v>144</v>
      </c>
      <c r="D194" s="41">
        <v>91602.53</v>
      </c>
    </row>
    <row r="195" spans="2:6" ht="168.6" customHeight="1">
      <c r="B195" s="11"/>
      <c r="C195" s="51" t="s">
        <v>145</v>
      </c>
      <c r="D195" s="41">
        <f>289307.42+420+42199.83</f>
        <v>331927.25</v>
      </c>
    </row>
    <row r="196" spans="2:6" ht="15" thickBot="1">
      <c r="B196" s="11"/>
      <c r="C196" s="52"/>
      <c r="D196" s="24">
        <f>SUM(D176:D195)</f>
        <v>1694601.51</v>
      </c>
    </row>
    <row r="197" spans="2:6" ht="14.45" customHeight="1">
      <c r="B197" s="11"/>
      <c r="F197" s="25"/>
    </row>
    <row r="198" spans="2:6" ht="30" customHeight="1">
      <c r="B198" s="61" t="s">
        <v>146</v>
      </c>
      <c r="C198" s="61"/>
      <c r="D198" s="61"/>
      <c r="E198" s="61"/>
      <c r="F198" s="61"/>
    </row>
    <row r="199" spans="2:6">
      <c r="B199" s="4"/>
    </row>
    <row r="200" spans="2:6">
      <c r="B200" s="27" t="s">
        <v>147</v>
      </c>
    </row>
    <row r="201" spans="2:6">
      <c r="B201" s="27" t="s">
        <v>148</v>
      </c>
    </row>
    <row r="202" spans="2:6">
      <c r="B202" s="27" t="s">
        <v>149</v>
      </c>
    </row>
    <row r="203" spans="2:6" ht="14.45" customHeight="1">
      <c r="B203" s="11"/>
      <c r="F203" s="25"/>
    </row>
    <row r="204" spans="2:6" ht="59.25" customHeight="1">
      <c r="B204" s="60" t="s">
        <v>150</v>
      </c>
      <c r="C204" s="60"/>
      <c r="D204" s="60"/>
      <c r="E204" s="60"/>
      <c r="F204" s="60"/>
    </row>
    <row r="205" spans="2:6">
      <c r="B205" s="11"/>
    </row>
    <row r="206" spans="2:6">
      <c r="B206" s="4" t="s">
        <v>151</v>
      </c>
    </row>
    <row r="207" spans="2:6">
      <c r="B207" s="27" t="s">
        <v>152</v>
      </c>
    </row>
    <row r="208" spans="2:6">
      <c r="B208" s="11"/>
    </row>
    <row r="209" spans="2:6">
      <c r="B209" s="4" t="s">
        <v>153</v>
      </c>
    </row>
    <row r="210" spans="2:6">
      <c r="B210" s="27" t="s">
        <v>154</v>
      </c>
    </row>
    <row r="211" spans="2:6">
      <c r="B211" s="11"/>
    </row>
    <row r="212" spans="2:6">
      <c r="B212" s="4" t="s">
        <v>155</v>
      </c>
    </row>
    <row r="213" spans="2:6" ht="14.45" customHeight="1">
      <c r="B213" s="11"/>
      <c r="F213" s="25"/>
    </row>
    <row r="214" spans="2:6" ht="32.450000000000003" customHeight="1">
      <c r="B214" s="60" t="s">
        <v>90</v>
      </c>
      <c r="C214" s="60"/>
      <c r="D214" s="60"/>
      <c r="E214" s="60"/>
      <c r="F214" s="60"/>
    </row>
    <row r="215" spans="2:6">
      <c r="B215" s="11" t="s">
        <v>25</v>
      </c>
    </row>
    <row r="216" spans="2:6">
      <c r="B216" s="11"/>
    </row>
    <row r="217" spans="2:6">
      <c r="B217" s="4" t="s">
        <v>177</v>
      </c>
    </row>
    <row r="218" spans="2:6">
      <c r="B218" s="11" t="s">
        <v>26</v>
      </c>
    </row>
    <row r="219" spans="2:6">
      <c r="B219" s="11"/>
    </row>
    <row r="220" spans="2:6">
      <c r="B220" s="4" t="s">
        <v>156</v>
      </c>
    </row>
    <row r="221" spans="2:6">
      <c r="B221" s="27" t="s">
        <v>157</v>
      </c>
    </row>
    <row r="222" spans="2:6">
      <c r="B222" s="11"/>
      <c r="F222" s="25"/>
    </row>
    <row r="223" spans="2:6" ht="31.9" customHeight="1">
      <c r="B223" s="61" t="s">
        <v>178</v>
      </c>
      <c r="C223" s="61"/>
      <c r="D223" s="61"/>
      <c r="E223" s="61"/>
      <c r="F223" s="61"/>
    </row>
    <row r="224" spans="2:6">
      <c r="B224" s="62" t="s">
        <v>179</v>
      </c>
      <c r="C224" s="63"/>
      <c r="D224" s="63"/>
      <c r="E224" s="63"/>
      <c r="F224" s="63"/>
    </row>
    <row r="225" spans="2:6">
      <c r="B225" s="62" t="s">
        <v>158</v>
      </c>
      <c r="C225" s="63"/>
      <c r="D225" s="63"/>
      <c r="E225" s="63"/>
      <c r="F225" s="63"/>
    </row>
    <row r="226" spans="2:6">
      <c r="B226" s="4"/>
      <c r="F226" s="25"/>
    </row>
    <row r="227" spans="2:6" ht="42.6" customHeight="1">
      <c r="B227" s="61" t="s">
        <v>159</v>
      </c>
      <c r="C227" s="61"/>
      <c r="D227" s="61"/>
      <c r="E227" s="61"/>
      <c r="F227" s="61"/>
    </row>
    <row r="228" spans="2:6" ht="14.45" customHeight="1">
      <c r="B228" s="4"/>
      <c r="F228" s="25"/>
    </row>
    <row r="229" spans="2:6" ht="30.6" customHeight="1">
      <c r="B229" s="60" t="s">
        <v>182</v>
      </c>
      <c r="C229" s="60"/>
      <c r="D229" s="60"/>
      <c r="E229" s="60"/>
      <c r="F229" s="60"/>
    </row>
    <row r="230" spans="2:6">
      <c r="B230" s="4"/>
    </row>
    <row r="231" spans="2:6">
      <c r="B231" s="27" t="s">
        <v>160</v>
      </c>
    </row>
    <row r="232" spans="2:6" ht="35.450000000000003" customHeight="1">
      <c r="B232" s="58" t="s">
        <v>180</v>
      </c>
      <c r="C232" s="58"/>
      <c r="D232" s="58"/>
      <c r="E232" s="58"/>
      <c r="F232" s="58"/>
    </row>
    <row r="233" spans="2:6" ht="31.15" customHeight="1">
      <c r="B233" s="57" t="s">
        <v>161</v>
      </c>
      <c r="C233" s="58"/>
      <c r="D233" s="58"/>
      <c r="E233" s="58"/>
      <c r="F233" s="58"/>
    </row>
    <row r="234" spans="2:6" ht="14.45" customHeight="1">
      <c r="B234" s="4"/>
      <c r="F234" s="25"/>
    </row>
    <row r="235" spans="2:6" ht="30" customHeight="1">
      <c r="B235" s="61" t="s">
        <v>164</v>
      </c>
      <c r="C235" s="61"/>
      <c r="D235" s="61"/>
      <c r="E235" s="61"/>
      <c r="F235" s="61"/>
    </row>
    <row r="236" spans="2:6">
      <c r="B236" s="4"/>
    </row>
    <row r="237" spans="2:6" ht="14.45" customHeight="1">
      <c r="B237" s="27" t="s">
        <v>162</v>
      </c>
    </row>
    <row r="238" spans="2:6" ht="14.45" customHeight="1">
      <c r="B238" s="27" t="s">
        <v>163</v>
      </c>
    </row>
    <row r="239" spans="2:6">
      <c r="B239" s="4"/>
    </row>
    <row r="240" spans="2:6">
      <c r="B240" s="4" t="s">
        <v>183</v>
      </c>
    </row>
    <row r="241" spans="2:6" ht="5.45" customHeight="1">
      <c r="B241" s="4"/>
    </row>
    <row r="242" spans="2:6">
      <c r="B242" s="57" t="s">
        <v>184</v>
      </c>
      <c r="C242" s="58"/>
      <c r="D242" s="58"/>
      <c r="E242" s="58"/>
      <c r="F242" s="58"/>
    </row>
    <row r="243" spans="2:6">
      <c r="B243" s="57" t="s">
        <v>185</v>
      </c>
      <c r="C243" s="58"/>
      <c r="D243" s="58"/>
      <c r="E243" s="58"/>
      <c r="F243" s="58"/>
    </row>
    <row r="244" spans="2:6">
      <c r="B244" s="54"/>
      <c r="C244" s="12"/>
      <c r="D244" s="12"/>
      <c r="E244" s="12"/>
      <c r="F244" s="12"/>
    </row>
    <row r="245" spans="2:6">
      <c r="B245" s="53" t="s">
        <v>168</v>
      </c>
    </row>
    <row r="246" spans="2:6">
      <c r="B246" s="40"/>
    </row>
    <row r="247" spans="2:6">
      <c r="B247" s="27" t="s">
        <v>166</v>
      </c>
    </row>
    <row r="248" spans="2:6">
      <c r="B248" s="27" t="s">
        <v>167</v>
      </c>
    </row>
    <row r="249" spans="2:6">
      <c r="B249" s="40"/>
    </row>
    <row r="250" spans="2:6" ht="13.9" customHeight="1">
      <c r="B250" s="4" t="s">
        <v>27</v>
      </c>
    </row>
    <row r="251" spans="2:6">
      <c r="B251" s="11" t="s">
        <v>87</v>
      </c>
    </row>
    <row r="252" spans="2:6">
      <c r="B252" s="11" t="s">
        <v>88</v>
      </c>
    </row>
    <row r="253" spans="2:6">
      <c r="B253" s="11"/>
    </row>
    <row r="254" spans="2:6">
      <c r="B254" s="11"/>
    </row>
    <row r="255" spans="2:6">
      <c r="B255" s="11"/>
    </row>
    <row r="256" spans="2:6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</sheetData>
  <mergeCells count="48">
    <mergeCell ref="B139:F139"/>
    <mergeCell ref="B141:F141"/>
    <mergeCell ref="B198:F198"/>
    <mergeCell ref="B204:F204"/>
    <mergeCell ref="B173:F173"/>
    <mergeCell ref="B155:D155"/>
    <mergeCell ref="B156:D156"/>
    <mergeCell ref="B149:D149"/>
    <mergeCell ref="B170:F170"/>
    <mergeCell ref="B143:F143"/>
    <mergeCell ref="B145:D145"/>
    <mergeCell ref="B146:D146"/>
    <mergeCell ref="B147:D147"/>
    <mergeCell ref="B148:D148"/>
    <mergeCell ref="B153:D153"/>
    <mergeCell ref="B168:F168"/>
    <mergeCell ref="B81:F81"/>
    <mergeCell ref="B52:F52"/>
    <mergeCell ref="B106:F106"/>
    <mergeCell ref="B131:C131"/>
    <mergeCell ref="B133:F133"/>
    <mergeCell ref="B70:F70"/>
    <mergeCell ref="B104:F104"/>
    <mergeCell ref="B50:F50"/>
    <mergeCell ref="B72:F72"/>
    <mergeCell ref="B77:F77"/>
    <mergeCell ref="B79:F79"/>
    <mergeCell ref="A8:F8"/>
    <mergeCell ref="A9:F9"/>
    <mergeCell ref="B20:F20"/>
    <mergeCell ref="B24:F24"/>
    <mergeCell ref="B34:F34"/>
    <mergeCell ref="B242:F242"/>
    <mergeCell ref="B243:F243"/>
    <mergeCell ref="B167:F167"/>
    <mergeCell ref="B150:D150"/>
    <mergeCell ref="B151:D151"/>
    <mergeCell ref="B152:D152"/>
    <mergeCell ref="B154:D154"/>
    <mergeCell ref="B214:F214"/>
    <mergeCell ref="B223:F223"/>
    <mergeCell ref="B227:F227"/>
    <mergeCell ref="B229:F229"/>
    <mergeCell ref="B235:F235"/>
    <mergeCell ref="B224:F224"/>
    <mergeCell ref="B225:F225"/>
    <mergeCell ref="B232:F232"/>
    <mergeCell ref="B233:F233"/>
  </mergeCells>
  <pageMargins left="0.70866141732283472" right="0.70866141732283472" top="0.86614173228346458" bottom="0.74803149606299213" header="0.31496062992125984" footer="0.31496062992125984"/>
  <pageSetup paperSize="9" scale="99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2024_cz. opisowa</vt:lpstr>
      <vt:lpstr>'2024_cz. opisowa'!Obszar_wydruku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Sidor</dc:creator>
  <cp:lastModifiedBy>Miklaszewska Bożena</cp:lastModifiedBy>
  <cp:lastPrinted>2025-02-20T08:13:33Z</cp:lastPrinted>
  <dcterms:created xsi:type="dcterms:W3CDTF">2024-02-05T15:37:11Z</dcterms:created>
  <dcterms:modified xsi:type="dcterms:W3CDTF">2025-02-25T13:56:40Z</dcterms:modified>
</cp:coreProperties>
</file>