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lanowanie\Sprawozdanie opisowe za 2024 - Rada\"/>
    </mc:Choice>
  </mc:AlternateContent>
  <bookViews>
    <workbookView xWindow="0" yWindow="0" windowWidth="28800" windowHeight="12300"/>
  </bookViews>
  <sheets>
    <sheet name="NAZWA DZIELNICY" sheetId="1" r:id="rId1"/>
  </sheets>
  <definedNames>
    <definedName name="_xlnm._FilterDatabase" localSheetId="0" hidden="1">'NAZWA DZIELNICY'!$A$165:$J$169</definedName>
    <definedName name="_xlnm.Print_Area" localSheetId="0">'NAZWA DZIELNICY'!$A$1:$I$224</definedName>
    <definedName name="_xlnm.Print_Titles" localSheetId="0">'NAZWA DZIELNICY'!$28:$29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8" i="1" l="1"/>
  <c r="F218" i="1"/>
  <c r="G147" i="1"/>
  <c r="F147" i="1"/>
  <c r="G143" i="1"/>
  <c r="F143" i="1"/>
  <c r="F111" i="1"/>
  <c r="F108" i="1" s="1"/>
  <c r="F60" i="1"/>
  <c r="G46" i="1"/>
  <c r="F46" i="1"/>
  <c r="F41" i="1" l="1"/>
  <c r="G139" i="1"/>
  <c r="G160" i="1" l="1"/>
  <c r="G119" i="1" l="1"/>
  <c r="G137" i="1" l="1"/>
  <c r="G115" i="1"/>
  <c r="G111" i="1" s="1"/>
  <c r="G108" i="1" s="1"/>
  <c r="G84" i="1"/>
  <c r="G60" i="1" s="1"/>
  <c r="G41" i="1" s="1"/>
  <c r="G103" i="1" l="1"/>
  <c r="G101" i="1"/>
  <c r="G105" i="1" l="1"/>
  <c r="G215" i="1" l="1"/>
  <c r="G210" i="1" s="1"/>
  <c r="F215" i="1"/>
  <c r="F210" i="1" s="1"/>
  <c r="G195" i="1"/>
  <c r="H195" i="1" s="1"/>
  <c r="G185" i="1"/>
  <c r="H185" i="1" s="1"/>
  <c r="G171" i="1"/>
  <c r="F171" i="1"/>
  <c r="H171" i="1" s="1"/>
  <c r="H160" i="1"/>
  <c r="H156" i="1"/>
  <c r="G153" i="1"/>
  <c r="F153" i="1"/>
  <c r="H151" i="1"/>
  <c r="G128" i="1"/>
  <c r="F128" i="1"/>
  <c r="H126" i="1"/>
  <c r="H105" i="1"/>
  <c r="H103" i="1"/>
  <c r="H101" i="1"/>
  <c r="G97" i="1"/>
  <c r="F97" i="1"/>
  <c r="H84" i="1"/>
  <c r="H78" i="1"/>
  <c r="H76" i="1"/>
  <c r="H70" i="1"/>
  <c r="H64" i="1"/>
  <c r="H56" i="1"/>
  <c r="H50" i="1"/>
  <c r="H46" i="1"/>
  <c r="F92" i="1" l="1"/>
  <c r="G92" i="1"/>
  <c r="H153" i="1"/>
  <c r="H147" i="1"/>
  <c r="H128" i="1"/>
  <c r="H60" i="1"/>
  <c r="G15" i="1"/>
  <c r="H143" i="1"/>
  <c r="H41" i="1"/>
  <c r="G180" i="1"/>
  <c r="G176" i="1" s="1"/>
  <c r="H215" i="1"/>
  <c r="H97" i="1"/>
  <c r="F17" i="1" l="1"/>
  <c r="F36" i="1"/>
  <c r="H108" i="1"/>
  <c r="F15" i="1"/>
  <c r="F180" i="1"/>
  <c r="F176" i="1" s="1"/>
  <c r="H210" i="1"/>
  <c r="G197" i="1"/>
  <c r="G187" i="1"/>
  <c r="G212" i="1"/>
  <c r="G22" i="1"/>
  <c r="G19" i="1" s="1"/>
  <c r="G17" i="1" l="1"/>
  <c r="H17" i="1" s="1"/>
  <c r="G36" i="1"/>
  <c r="H15" i="1"/>
  <c r="F12" i="1"/>
  <c r="F18" i="1" s="1"/>
  <c r="H92" i="1"/>
  <c r="G32" i="1"/>
  <c r="G30" i="1" s="1"/>
  <c r="F32" i="1"/>
  <c r="F43" i="1" s="1"/>
  <c r="F38" i="1"/>
  <c r="G182" i="1"/>
  <c r="F212" i="1"/>
  <c r="F197" i="1"/>
  <c r="F187" i="1"/>
  <c r="H180" i="1"/>
  <c r="F22" i="1"/>
  <c r="F19" i="1" s="1"/>
  <c r="G23" i="1"/>
  <c r="F16" i="1" l="1"/>
  <c r="G12" i="1"/>
  <c r="H12" i="1" s="1"/>
  <c r="G43" i="1"/>
  <c r="G94" i="1"/>
  <c r="H36" i="1"/>
  <c r="G38" i="1"/>
  <c r="H32" i="1"/>
  <c r="F94" i="1"/>
  <c r="H22" i="1"/>
  <c r="F30" i="1"/>
  <c r="F182" i="1"/>
  <c r="H176" i="1"/>
  <c r="G178" i="1"/>
  <c r="G34" i="1"/>
  <c r="G18" i="1" l="1"/>
  <c r="G16" i="1"/>
  <c r="G10" i="1"/>
  <c r="F178" i="1"/>
  <c r="F34" i="1"/>
  <c r="H30" i="1"/>
  <c r="H19" i="1"/>
  <c r="F23" i="1"/>
  <c r="F10" i="1"/>
  <c r="G13" i="1" l="1"/>
  <c r="G11" i="1"/>
  <c r="G20" i="1"/>
  <c r="F20" i="1"/>
  <c r="F13" i="1"/>
  <c r="H10" i="1"/>
  <c r="F11" i="1"/>
</calcChain>
</file>

<file path=xl/sharedStrings.xml><?xml version="1.0" encoding="utf-8"?>
<sst xmlns="http://schemas.openxmlformats.org/spreadsheetml/2006/main" count="219" uniqueCount="168">
  <si>
    <t>2.</t>
  </si>
  <si>
    <t>PLAN</t>
  </si>
  <si>
    <t>WYKONANIE</t>
  </si>
  <si>
    <t xml:space="preserve">WSKAŹNIK </t>
  </si>
  <si>
    <t>DOCHODY DZIELNICY OGÓŁEM</t>
  </si>
  <si>
    <t>1.</t>
  </si>
  <si>
    <t>DOCHODY BIEŻĄCE</t>
  </si>
  <si>
    <t>w tym:</t>
  </si>
  <si>
    <t xml:space="preserve">Dochody z mienia </t>
  </si>
  <si>
    <t>Pozostałe dochody</t>
  </si>
  <si>
    <t xml:space="preserve">DOCHODY MAJĄTKOWE </t>
  </si>
  <si>
    <t>Dochody własne majątkowe</t>
  </si>
  <si>
    <t>Opis wykonania planu dochodów dzielnicy za 2024 r.</t>
  </si>
  <si>
    <t>Program budżetowy</t>
  </si>
  <si>
    <t>Rozdział</t>
  </si>
  <si>
    <t>Paragraf</t>
  </si>
  <si>
    <t>LP.</t>
  </si>
  <si>
    <t>WYSZCZEGÓLNIENIE</t>
  </si>
  <si>
    <t xml:space="preserve">PLAN </t>
  </si>
  <si>
    <t>MSTWD_MSTW</t>
  </si>
  <si>
    <t>MSTWDWB</t>
  </si>
  <si>
    <t>Struktura</t>
  </si>
  <si>
    <t>DOCHODY WŁASNE BIEŻĄCE</t>
  </si>
  <si>
    <t>z tego:</t>
  </si>
  <si>
    <t>I</t>
  </si>
  <si>
    <t>MSTWDWB/5</t>
  </si>
  <si>
    <t>II</t>
  </si>
  <si>
    <t>Dochody z mienia (100%)</t>
  </si>
  <si>
    <t>0920</t>
  </si>
  <si>
    <t>MSTWDWB/5/UW</t>
  </si>
  <si>
    <t>0550</t>
  </si>
  <si>
    <t>Opłaty za użytkowanie wieczyste nieruchomości</t>
  </si>
  <si>
    <t>DWB/5/UW/RW</t>
  </si>
  <si>
    <t xml:space="preserve">Opłaty roczne za użytkowanie wieczyste </t>
  </si>
  <si>
    <t>Wysokość stawek procentowych opłat rocznych z tytułu użytkowania wieczystego jest uzależniona od określonego w umowie celu, na jaki nieruchomość gruntowa została oddana i wynosi od 0,3% do 3% ceny nieruchomości gruntowej.</t>
  </si>
  <si>
    <t>DWB/5/ZS</t>
  </si>
  <si>
    <t>0470</t>
  </si>
  <si>
    <t>Opłaty za trwały zarząd, użytkowanie i służebności</t>
  </si>
  <si>
    <t>Zasady obciążania nieruchomości uregulowane są w uchwale Nr XXVIII/534/2004 Rady Miasta Stołecznego Warszawy z dnia 15 kwietnia 2004 r. (z późn. zm.) w sprawie zasad nabywania, zbywania i obciążania nieruchomości m.st. Warszawy oraz ich wydzierżawiania lub najmu na okres dłuższy niż trzy lata.</t>
  </si>
  <si>
    <t>MSTWDWB/5/ND</t>
  </si>
  <si>
    <t>0750</t>
  </si>
  <si>
    <t>Dochody z najmu i dzierżawy mienia</t>
  </si>
  <si>
    <t>DWB/5/ND/MI</t>
  </si>
  <si>
    <t xml:space="preserve">Wpływy z czynszu za mieszkania komunalne </t>
  </si>
  <si>
    <t>Zasady wynajmowania lokali wchodzących w skład mieszkaniowego zasobu zostały uregulowane w uchwale nr XXIII/669/2019 Rady m.st. Warszawy z dnia 5 grudnia 2019 r.( z późn. zm.) oraz w uchwale nr XLVII/1459/2021 Rady m.st. Warszawy z dnia 15 kwietnia 2021 r. w sprawie Wieloletniego Programu Gospodarowania Mieszkaniowym Zasobem m.st. Warszawy na lata 2021 - 2025, w tym Programu Mieszkaniowego m.st. Warszawy.
Stawki czynszu obowiązujące w 2024 r. zostały ustalone Zarządzeniem Nr 1800/2023 Prezydenta m.st. Warszawy z dnia 14 grudnia 2023 r. w sprawie ustalenia stawek czynszu za 1 m² powierzchni użytkowej w lokalach mieszkalnych.</t>
  </si>
  <si>
    <t>DWB/5/ND/LU</t>
  </si>
  <si>
    <t xml:space="preserve">Wpływy z najmu lokali użytkowych </t>
  </si>
  <si>
    <t>Zasady wynajmowania lokali użytkowych wchodzących w skład zasobu zostały uregulowane w uchwale nr XXIII/663/2019 Rady Miasta Stołecznego Warszawy z 5 grudnia 2019 r. (z późn. zm.) w sprawie zasad najmu lokali użytkowych oraz zarządzeniem nr 136/2020 Prezydenta Miasta Stołecznego Warszawy z dnia 5 lutego 2020 r. (z późn. zm.) w sprawie zasad najmu lokali użytkowych.
Stawki czynszu są ustalane w drodze konkursu, przetargu lub negocjacji stron (dot. określonej grupy lokali).</t>
  </si>
  <si>
    <t>DWB/5/ND/NG</t>
  </si>
  <si>
    <t xml:space="preserve">Wpływy z najmu garaży  </t>
  </si>
  <si>
    <t>DWB/5/ND/DG</t>
  </si>
  <si>
    <t xml:space="preserve">Wpływy z dzierżawy gruntów </t>
  </si>
  <si>
    <t>Zasady dzierżawy gruntu zostały uregulowane w Zarządzeniu Nr 811/2017  (z późn. zm.) z 5 maja 2017 r. w sprawie zasad wydzierżawiania na okres do trzech lat nieruchomości m.st. Warszawy i nieruchomości Skarbu Państwa, dla których organem reprezentującym właściciela jest Prezydent Miasta Stołecznego Warszawy,  Zarządzeniu Nr 3356/2006 z 30 marca 2006 r. (z późn. zm.) w sprawie wydzierżawiania na okres powyżej trzech lat, nieruchomości Skarbu Państwa, dla których organem reprezentującym właściciela jest Prezydent m. st. Warszawy oraz Zarządzeniu Nr 3357/2006 z 30 marca 2006 r. (z późn. zm.) w sprawie zasad wydzierżawiania na okres powyżej trzech lat  nieruchomości miasta stołecznego Warszawy.</t>
  </si>
  <si>
    <t>DWB/5/ND/PO</t>
  </si>
  <si>
    <t>Pozostałe dochody z najmu i dzierżawy</t>
  </si>
  <si>
    <t>- z tytułu udostępnienia gruntów stanowiących własność m.st. Warszawy w celu realizacji lub modernizacji podziemnych inwestycji liniowych</t>
  </si>
  <si>
    <t>- wynagrodzenie z tytułu bezumownego korzystania z nieruchomości</t>
  </si>
  <si>
    <t>MSTWDWB/6</t>
  </si>
  <si>
    <t>III</t>
  </si>
  <si>
    <t>Struktura dochodów</t>
  </si>
  <si>
    <t>DWB/6/MP/PO</t>
  </si>
  <si>
    <t>Mandaty i kary pieniężne</t>
  </si>
  <si>
    <t>z tego pozostałe mandaty i kary pieniężne:</t>
  </si>
  <si>
    <t>0580</t>
  </si>
  <si>
    <t>od osób prawnych:</t>
  </si>
  <si>
    <t>0570</t>
  </si>
  <si>
    <t>od osób fizycznych:</t>
  </si>
  <si>
    <t>0950</t>
  </si>
  <si>
    <t>wpływy z tytułu kar i odszkodowań od osób fizycznych i prawnych wynikające z umów:</t>
  </si>
  <si>
    <t>MSTWDWB/6/RO</t>
  </si>
  <si>
    <t>Wpływy z różnych opłat</t>
  </si>
  <si>
    <t>DWB/6/RO/PO</t>
  </si>
  <si>
    <t>• Pozostałe wpływy z różnych opłat</t>
  </si>
  <si>
    <t>0640</t>
  </si>
  <si>
    <t>Wpływy z tytułu kosztów egzekucyjnych, opłaty komorniczej i kosztów upomnień</t>
  </si>
  <si>
    <t>• zwrot kosztów zastępstwa adwokackiego w postępowaniu egzekucji komorniczej</t>
  </si>
  <si>
    <t xml:space="preserve">• zwrot kosztów upomnień </t>
  </si>
  <si>
    <t>• zwrot kosztów egzekucji komorniczej (zaliczki komorniczej; niewykorzystanej zaliczki zapłaconej za wszczęcie egzekucji komorniczej)</t>
  </si>
  <si>
    <t>Plan</t>
  </si>
  <si>
    <t>Wykonanie</t>
  </si>
  <si>
    <t>DWB/6/RO/PD</t>
  </si>
  <si>
    <t>0620</t>
  </si>
  <si>
    <t>Wpływy z opłat za zajęcie pasa drogowego</t>
  </si>
  <si>
    <t xml:space="preserve">Opłaty za zajęcie pasa drogowego zostały określone w uchwale Nr XXXI/666/2004 Rady m.st. Warszawy z dnia 27 maja 2004 roku (z późn. zm.) w sprawie wysokości stawek opłat za zajęcie pasa drogowego dróg publicznych na obszarze m.st. Warszawy […]. </t>
  </si>
  <si>
    <t>DWB/6/PO</t>
  </si>
  <si>
    <t>Pozostałe odsetki</t>
  </si>
  <si>
    <t>DWB/6/RD</t>
  </si>
  <si>
    <t>Wpływy z różnych dochodów</t>
  </si>
  <si>
    <t>0940</t>
  </si>
  <si>
    <t>Wpływy z rozliczeń/zwrotów z lat ubiegłych</t>
  </si>
  <si>
    <t>0970</t>
  </si>
  <si>
    <t>• zwrot kosztów zastępstwa procesowego</t>
  </si>
  <si>
    <t>• zwrot kosztów sądowych</t>
  </si>
  <si>
    <t>• zwrot kosztów procesów sądowych prowadzonych przez urząd dzielnicy</t>
  </si>
  <si>
    <t>• zapłata za refaktury (nie dotyczy mediów)</t>
  </si>
  <si>
    <t>DWB/6/WA</t>
  </si>
  <si>
    <t>Wpływy z tytułu zwrotu podatku VAT</t>
  </si>
  <si>
    <t>DWB/6/ZD</t>
  </si>
  <si>
    <t>Zwroty dotacji</t>
  </si>
  <si>
    <t>2950</t>
  </si>
  <si>
    <t>Wpływy z tytułu zwrotów niewykorzystanych dotacji oraz płatności.</t>
  </si>
  <si>
    <t>DWB/6/WW</t>
  </si>
  <si>
    <t>2980</t>
  </si>
  <si>
    <t>Wpływy do wyjaśnienia</t>
  </si>
  <si>
    <t>MSTWDWB/6/WU</t>
  </si>
  <si>
    <t>0830</t>
  </si>
  <si>
    <t>Wpływy z usług</t>
  </si>
  <si>
    <t>DWB/6/WU/ME</t>
  </si>
  <si>
    <t>Wpływy z usług - zwrot odpłatności za media</t>
  </si>
  <si>
    <t>DWB/6/WU/PO</t>
  </si>
  <si>
    <t>Wpływy z usług - pozostałe</t>
  </si>
  <si>
    <t>• odpłatność za zajęcia opiekuńcze w czasie trwania akcji "Zima w mieście" i "Lato w mieście"</t>
  </si>
  <si>
    <t>MSTWDWB/6/NA</t>
  </si>
  <si>
    <t>Wpływy do budżetu nadwyżki środków obrotowych i pozostałości środków finansowych gromadzonych na wydzielonych rachunkach</t>
  </si>
  <si>
    <t>DWB/6/NA/ZB</t>
  </si>
  <si>
    <t>2370</t>
  </si>
  <si>
    <t>Wpływy do budżetu nadwyżki środków obrotowych zakładów budżetowych</t>
  </si>
  <si>
    <t>MSTWDM</t>
  </si>
  <si>
    <t>DOCHODY MAJĄTKOWE</t>
  </si>
  <si>
    <t>MSTWDWM</t>
  </si>
  <si>
    <t>DOCHODY WŁASNE MAJĄTKOWE  (100%)</t>
  </si>
  <si>
    <t>DWM/3</t>
  </si>
  <si>
    <t>0870</t>
  </si>
  <si>
    <t>Wpływy ze sprzedaży składników majątkowych</t>
  </si>
  <si>
    <t>z tego wpływy ze sprzedaży następujących składników majątkowych:</t>
  </si>
  <si>
    <t>MSTWDWM/4</t>
  </si>
  <si>
    <t>0760</t>
  </si>
  <si>
    <t xml:space="preserve">Wpływy z przekształcenia prawa użytkowania wieczystego w prawo własności  </t>
  </si>
  <si>
    <t>Poziom wykonania planu dochodów wynika z trwającego procesu przekształcenia prawa użytkowania wieczystego w prawo własności zgodnie z ustawą z dnia 20 lipca 2018 r. o przekształceniu prawa użytkowania wieczystego gruntów zabudowanych na cele mieszkaniowe w prawo własności tych gruntów.</t>
  </si>
  <si>
    <t>Opłaty wnoszone na podstawie ustawy z dnia 29 lipca 2005 r. o przekształceniu prawa użytkowania wieczystego w prawo własności nieruchomości:</t>
  </si>
  <si>
    <t>DWM/4/PU</t>
  </si>
  <si>
    <t>Wpływy z opłaty za przekształcenie użytkowania wieczystego w prawo własności</t>
  </si>
  <si>
    <t>Opłaty wnoszone na podstawie ustawy z dnia 20 lipca 2018 r. o przekształceniu prawa użytkowania wieczystego gruntów zabudowanych na cele mieszkaniowe w prawo własności tych gruntów:</t>
  </si>
  <si>
    <t>DWM/4/OR</t>
  </si>
  <si>
    <t>Wpływy z rocznej opłaty przekształceniowej</t>
  </si>
  <si>
    <t>DWM/4/OJ</t>
  </si>
  <si>
    <t>Wpływy z opłaty jednorazowej za przekształcenie użytkowania wieczystego w prawo własności</t>
  </si>
  <si>
    <t>MSTWDWM/1</t>
  </si>
  <si>
    <t xml:space="preserve">Wpływy ze sprzedaży lokali i nieruchomości  </t>
  </si>
  <si>
    <t>DWM/1/NG</t>
  </si>
  <si>
    <t>0770</t>
  </si>
  <si>
    <t>Wpływy ze sprzedaży nieruchomości gruntowych</t>
  </si>
  <si>
    <t>Wpływy wynikające ze sprzedaży zrealizowanych w 2024 r.</t>
  </si>
  <si>
    <t>Liczba umów sprzedaży podpisanych w 2024 r.</t>
  </si>
  <si>
    <t>adres nieruchomości nr 1</t>
  </si>
  <si>
    <r>
      <t>powierzchnia [m</t>
    </r>
    <r>
      <rPr>
        <vertAlign val="superscript"/>
        <sz val="6"/>
        <rFont val="Arial CE"/>
        <charset val="238"/>
      </rPr>
      <t>2</t>
    </r>
    <r>
      <rPr>
        <sz val="6"/>
        <rFont val="Arial CE"/>
        <charset val="238"/>
      </rPr>
      <t>]</t>
    </r>
  </si>
  <si>
    <t>• z tytułu niedotrzymania warunków lub nieterminowej realizacji umów zawartych z urzędem</t>
  </si>
  <si>
    <t>• wykup telefonów komórkowych</t>
  </si>
  <si>
    <t>• wykup sprzętu informatycznego</t>
  </si>
  <si>
    <t>• sprzedaż infrastruktury wybudowanej w ramach inwestycji miejskich  tj. przyłącza sieci cieplnej do budynku zespołu szkolno-przedszkolnego przy ul. Anny German 5</t>
  </si>
  <si>
    <t>DZIELNICA: ŻOLIBORZ</t>
  </si>
  <si>
    <t>Poziom realizacji planu dochodów wynika z wyższych stawek najmu w wyniku prowadzonych negocjacji, wynajecia pustostanów użytkowych oraz skutecznej procedury windykacyjnej</t>
  </si>
  <si>
    <t>Poziom realizacji planu dochodów wynika z wysokiej waloryzacji (wysoki poziom wskaźnika inflalcji za 2023 r. stanowiący podstawę waloryzacji czynszu za 2024 r.) oraz zawarcia nowych umów dla części gruntów pozostających wcześniej w bezumownym użytkowaniu.</t>
  </si>
  <si>
    <t>ul. Włościańska i Al. Armii Krajowej (dz.ew.nr 14/7 z obrębu 7-02-03)</t>
  </si>
  <si>
    <t>Dochody z tytułu użytkowania wieczystego nieruchomości pozyskano z opłat rocznych od osób fizycznych/prawnych m. in. za nieruchomości przeznaczone na cele: usługowe, na realizację urządzeń infrastruktury technicznej i innych celów publicznych oraz zabudowane garażami. 
Poziom realizacji planu dochodów wynika z: 
1. aktualizacji wysokości opłat rocznych z tytułu użytkowania wieczystego gruntów
2. orzeczeń Samorządowego Kolegium Odwoławczego na rzecz m.st. Warszawy
3. wpłaconych kwot zaległości w wysokości 645.457,37 zł
4. rozstrzygnięć sądowych w sprawach aktualizacji z lat poprzednich</t>
  </si>
  <si>
    <t>Poziom realizacji planu dochodów wynika z faktu podwyższenia stawki bazowej czynszu oraz ze skutecznej procedury windykacyjnej.</t>
  </si>
  <si>
    <t>Poziom realizacji planu dochodów wynika ze skutecznej egzekucji opłat za bezumowne korzystanie z nieruchomości naliczonych w trakcie prowadzonej kontroli stanu władania nieruchomości miejskich. Zwiększone wykonanie na bezumowne korzystanie z nieruchomości (z VAT) wynika również ze zmiany sposobu rozliczenia bezumownego, dotychczas kwalifikowanego jako odszkodowanie (bez VAT). Dodatkowo w obszarze inwestycji liniowych zanotowano zwiększoną ilość wniosków oraz dokonano rozliczeń dla umów z lat poprzednich, gdzie wykonawcy wykonali prace niezgodnie z zaakceptowaną trasą przyłączy - naliczono dodatkowe opłaty.</t>
  </si>
  <si>
    <t>Poziom realizacji planu dochodów wynika z bieżących wpłat świadczeń od najemców lokali mieszkalnych i użytkowych za media komunalne i odbiór odpadów oraz z wyższych niż zakładano wpływów z tytułu co, ccw, zw, kanalizacji i prowadzonej windykacji</t>
  </si>
  <si>
    <t>• odpłatność za usługi opiekuńcze i specjalistyczne usługi opiekuńcze</t>
  </si>
  <si>
    <t>• odpłatność za posiłki w jadłodajni</t>
  </si>
  <si>
    <t>• odpłatność za posiłki i usługi w ośrodkach wsparcia</t>
  </si>
  <si>
    <t>Poziom realizacji planu dochodów wynika z:  
- wyższych wpływów z odpłatności za usługi opiekuńcze i specjalistyczne usługi opiekuńcze w związku ze wzrostem liczby świadczeniobiorców oraz osób zobowiązanych do ponoszenia odpłatności - wykonanie na poziomie 115,2 % planu,
- wyższych wpływów z odpłatności za posiłki w jadłodajni w związku ze wzrostem liczby świadczeniobiorców i osób zobowiązanych do ponoszenia odpłatności oraz w związku ze wzrostem ceny posiłku - wykonanie na poziomie 117,6 % planu,
- wyższych wpływów z odpłatności za posiłki i usługi w ośrodkach wsparcia w związku ze wzrostem liczby świadczeniobiorców, ceny posiłków oraz osób zobowiązanych do ponoszenia odpłatności- wykonanie na poziomie -137,7 % planu,
- ponoszenia przez rodziców opłat za pobyt dzieci w placówkach oświatowych podczas warszawskiej akcji "Zima w mieście" i "Lato w mieście" (30 zł za dzień pobytu dziecka w placówce podczas akcji "Zima w mieście" oraz 30 zł za dzień pobyti dziecka w placówce podczas akcji "Lato w mieście")</t>
  </si>
  <si>
    <t>• sprzedaż samochodu służbowego Toyota Auris</t>
  </si>
  <si>
    <t>Załącznik Nr 2</t>
  </si>
  <si>
    <t>Zarządu Dzielnicy Żoliborz</t>
  </si>
  <si>
    <t>m.st. Warszawy</t>
  </si>
  <si>
    <t>do Uchwały 283/2025</t>
  </si>
  <si>
    <t>z 25.02.2025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</si>
</sst>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z_ł_-;\-* #,##0.00\ _z_ł_-;_-* &quot;-&quot;??\ _z_ł_-;_-@_-"/>
  </numFmts>
  <fonts count="28" x14ac:knownFonts="1">
    <font>
      <sz val="10"/>
      <name val="Arial"/>
    </font>
    <font>
      <b/>
      <sz val="6"/>
      <name val="Arial ce"/>
      <charset val="238"/>
    </font>
    <font>
      <sz val="6"/>
      <color indexed="10"/>
      <name val="Arial CE"/>
      <charset val="238"/>
    </font>
    <font>
      <sz val="10"/>
      <color indexed="10"/>
      <name val="Arial ce"/>
      <charset val="238"/>
    </font>
    <font>
      <i/>
      <sz val="6"/>
      <color rgb="FFFF0000"/>
      <name val="Arial CE"/>
      <charset val="238"/>
    </font>
    <font>
      <sz val="7"/>
      <color indexed="10"/>
      <name val="Arial ce"/>
      <charset val="238"/>
    </font>
    <font>
      <b/>
      <sz val="6"/>
      <color indexed="10"/>
      <name val="Arial ce"/>
      <charset val="238"/>
    </font>
    <font>
      <sz val="10"/>
      <name val="Arial"/>
      <family val="2"/>
      <charset val="238"/>
    </font>
    <font>
      <sz val="6"/>
      <name val="Arial CE"/>
      <charset val="238"/>
    </font>
    <font>
      <u/>
      <sz val="6"/>
      <name val="Arial ce"/>
      <charset val="238"/>
    </font>
    <font>
      <sz val="6"/>
      <color indexed="8"/>
      <name val="Arial ce"/>
      <charset val="238"/>
    </font>
    <font>
      <vertAlign val="superscript"/>
      <sz val="6"/>
      <name val="Arial CE"/>
      <charset val="238"/>
    </font>
    <font>
      <strike/>
      <sz val="6"/>
      <name val="Arial CE"/>
      <charset val="238"/>
    </font>
    <font>
      <i/>
      <sz val="6"/>
      <name val="Arial CE"/>
      <charset val="238"/>
    </font>
    <font>
      <i/>
      <sz val="6"/>
      <color indexed="10"/>
      <name val="Arial ce"/>
      <charset val="238"/>
    </font>
    <font>
      <i/>
      <sz val="6"/>
      <color indexed="8"/>
      <name val="Arial ce"/>
      <charset val="238"/>
    </font>
    <font>
      <i/>
      <sz val="6"/>
      <color indexed="9"/>
      <name val="Arial ce"/>
      <charset val="238"/>
    </font>
    <font>
      <sz val="6"/>
      <color indexed="8"/>
      <name val="Arial"/>
      <family val="2"/>
      <charset val="238"/>
    </font>
    <font>
      <i/>
      <sz val="6"/>
      <color theme="1"/>
      <name val="Arial CE"/>
      <charset val="238"/>
    </font>
    <font>
      <sz val="6"/>
      <name val="Tahoma"/>
      <family val="2"/>
      <charset val="238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u/>
      <sz val="6"/>
      <name val="Arial CE"/>
      <family val="2"/>
      <charset val="238"/>
    </font>
    <font>
      <sz val="6"/>
      <color rgb="FFFF0000"/>
      <name val="Arial Narrow"/>
      <family val="2"/>
      <charset val="238"/>
    </font>
    <font>
      <b/>
      <sz val="6"/>
      <color indexed="10"/>
      <name val="Arial"/>
      <family val="2"/>
      <charset val="238"/>
    </font>
    <font>
      <sz val="6"/>
      <color indexed="10"/>
      <name val="Arial"/>
      <family val="2"/>
      <charset val="238"/>
    </font>
    <font>
      <sz val="10"/>
      <name val="Arial CE"/>
      <charset val="238"/>
    </font>
    <font>
      <sz val="14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rgb="FFEAF2F6"/>
        <bgColor indexed="22"/>
      </patternFill>
    </fill>
    <fill>
      <patternFill patternType="solid">
        <fgColor rgb="FFFFFF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2F6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/>
    <xf numFmtId="0" fontId="7" fillId="0" borderId="0"/>
  </cellStyleXfs>
  <cellXfs count="155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2" applyNumberFormat="1" applyFont="1" applyAlignment="1">
      <alignment horizontal="right" vertical="center"/>
    </xf>
    <xf numFmtId="10" fontId="8" fillId="0" borderId="0" xfId="2" applyNumberFormat="1" applyFont="1" applyAlignment="1">
      <alignment horizontal="right" vertical="center"/>
    </xf>
    <xf numFmtId="164" fontId="8" fillId="0" borderId="0" xfId="2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 indent="1"/>
    </xf>
    <xf numFmtId="3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164" fontId="8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 indent="1"/>
    </xf>
    <xf numFmtId="10" fontId="8" fillId="0" borderId="0" xfId="2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2"/>
    </xf>
    <xf numFmtId="0" fontId="8" fillId="0" borderId="0" xfId="0" applyFont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164" fontId="1" fillId="3" borderId="0" xfId="2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2" applyNumberFormat="1" applyFont="1" applyAlignment="1">
      <alignment vertical="center"/>
    </xf>
    <xf numFmtId="10" fontId="1" fillId="0" borderId="0" xfId="0" applyNumberFormat="1" applyFont="1" applyAlignment="1">
      <alignment horizontal="right" vertical="center"/>
    </xf>
    <xf numFmtId="10" fontId="8" fillId="0" borderId="0" xfId="2" applyNumberFormat="1" applyFont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164" fontId="1" fillId="4" borderId="0" xfId="2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8" fillId="0" borderId="0" xfId="0" quotePrefix="1" applyFont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3" fontId="9" fillId="6" borderId="0" xfId="0" applyNumberFormat="1" applyFont="1" applyFill="1" applyAlignment="1">
      <alignment vertical="center" wrapText="1"/>
    </xf>
    <xf numFmtId="4" fontId="9" fillId="6" borderId="0" xfId="0" applyNumberFormat="1" applyFont="1" applyFill="1" applyAlignment="1">
      <alignment vertical="center" wrapText="1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right" vertical="center"/>
    </xf>
    <xf numFmtId="164" fontId="9" fillId="5" borderId="0" xfId="0" applyNumberFormat="1" applyFont="1" applyFill="1" applyAlignment="1">
      <alignment horizontal="right" vertical="center" wrapText="1"/>
    </xf>
    <xf numFmtId="3" fontId="9" fillId="5" borderId="0" xfId="0" applyNumberFormat="1" applyFont="1" applyFill="1" applyAlignment="1">
      <alignment vertical="center" wrapText="1"/>
    </xf>
    <xf numFmtId="4" fontId="9" fillId="5" borderId="0" xfId="0" applyNumberFormat="1" applyFont="1" applyFill="1" applyAlignment="1">
      <alignment vertical="center" wrapText="1"/>
    </xf>
    <xf numFmtId="3" fontId="8" fillId="6" borderId="0" xfId="0" applyNumberFormat="1" applyFont="1" applyFill="1" applyAlignment="1">
      <alignment vertical="center" wrapText="1"/>
    </xf>
    <xf numFmtId="4" fontId="8" fillId="6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6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4" fontId="13" fillId="6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quotePrefix="1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3" fontId="12" fillId="0" borderId="0" xfId="0" applyNumberFormat="1" applyFont="1" applyFill="1" applyAlignment="1">
      <alignment vertical="center" wrapText="1"/>
    </xf>
    <xf numFmtId="4" fontId="12" fillId="0" borderId="0" xfId="0" applyNumberFormat="1" applyFont="1" applyFill="1" applyAlignment="1">
      <alignment vertical="center" wrapText="1"/>
    </xf>
    <xf numFmtId="4" fontId="13" fillId="0" borderId="0" xfId="0" applyNumberFormat="1" applyFont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quotePrefix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Fill="1" applyAlignment="1">
      <alignment vertical="center" wrapText="1"/>
    </xf>
    <xf numFmtId="164" fontId="13" fillId="0" borderId="0" xfId="2" applyNumberFormat="1" applyFont="1" applyAlignment="1">
      <alignment horizontal="right" vertical="center"/>
    </xf>
    <xf numFmtId="0" fontId="15" fillId="0" borderId="0" xfId="0" quotePrefix="1" applyFont="1" applyFill="1" applyAlignment="1">
      <alignment wrapText="1"/>
    </xf>
    <xf numFmtId="0" fontId="16" fillId="0" borderId="0" xfId="0" applyFont="1" applyFill="1" applyAlignment="1">
      <alignment vertical="center"/>
    </xf>
    <xf numFmtId="0" fontId="13" fillId="0" borderId="0" xfId="0" quotePrefix="1" applyFont="1" applyAlignment="1">
      <alignment vertical="center"/>
    </xf>
    <xf numFmtId="164" fontId="13" fillId="0" borderId="0" xfId="0" applyNumberFormat="1" applyFont="1" applyAlignment="1">
      <alignment vertical="center" wrapText="1"/>
    </xf>
    <xf numFmtId="3" fontId="8" fillId="0" borderId="0" xfId="2" applyNumberFormat="1" applyFont="1" applyBorder="1" applyAlignment="1">
      <alignment vertical="center"/>
    </xf>
    <xf numFmtId="4" fontId="13" fillId="0" borderId="0" xfId="0" applyNumberFormat="1" applyFont="1" applyFill="1" applyAlignment="1">
      <alignment horizontal="left" vertical="center" wrapText="1"/>
    </xf>
    <xf numFmtId="164" fontId="8" fillId="0" borderId="0" xfId="0" applyNumberFormat="1" applyFont="1" applyFill="1" applyAlignment="1">
      <alignment vertical="center" wrapText="1"/>
    </xf>
    <xf numFmtId="0" fontId="8" fillId="7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3" fontId="9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left" vertical="center" wrapText="1"/>
    </xf>
    <xf numFmtId="4" fontId="13" fillId="0" borderId="0" xfId="0" applyNumberFormat="1" applyFont="1" applyFill="1" applyAlignment="1">
      <alignment vertical="center" wrapText="1"/>
    </xf>
    <xf numFmtId="4" fontId="13" fillId="6" borderId="0" xfId="0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7" fillId="0" borderId="0" xfId="0" quotePrefix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164" fontId="9" fillId="0" borderId="0" xfId="2" applyNumberFormat="1" applyFont="1" applyFill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4" fontId="18" fillId="0" borderId="0" xfId="0" applyNumberFormat="1" applyFont="1" applyFill="1" applyAlignment="1">
      <alignment horizontal="left" vertical="center" wrapText="1"/>
    </xf>
    <xf numFmtId="4" fontId="13" fillId="8" borderId="0" xfId="0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horizontal="right" vertical="center" wrapText="1"/>
    </xf>
    <xf numFmtId="4" fontId="23" fillId="0" borderId="0" xfId="1" applyNumberFormat="1" applyFont="1" applyFill="1" applyAlignment="1">
      <alignment vertical="center"/>
    </xf>
    <xf numFmtId="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Fill="1" applyAlignment="1">
      <alignment horizontal="left" vertical="center" wrapText="1" indent="2"/>
    </xf>
    <xf numFmtId="0" fontId="8" fillId="0" borderId="0" xfId="0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164" fontId="8" fillId="0" borderId="0" xfId="0" applyNumberFormat="1" applyFont="1" applyFill="1" applyAlignment="1">
      <alignment horizontal="right" vertical="center" wrapText="1"/>
    </xf>
    <xf numFmtId="0" fontId="1" fillId="9" borderId="0" xfId="0" applyFont="1" applyFill="1" applyAlignment="1">
      <alignment horizontal="left" vertical="center" wrapText="1"/>
    </xf>
    <xf numFmtId="3" fontId="1" fillId="6" borderId="0" xfId="0" applyNumberFormat="1" applyFont="1" applyFill="1" applyAlignment="1">
      <alignment vertical="center" wrapText="1"/>
    </xf>
    <xf numFmtId="4" fontId="8" fillId="0" borderId="0" xfId="3" applyNumberFormat="1" applyFont="1" applyFill="1" applyAlignment="1">
      <alignment vertical="center" wrapText="1"/>
    </xf>
    <xf numFmtId="4" fontId="8" fillId="0" borderId="0" xfId="3" applyNumberFormat="1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 indent="1"/>
    </xf>
    <xf numFmtId="0" fontId="8" fillId="6" borderId="0" xfId="0" applyFont="1" applyFill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4" fontId="8" fillId="0" borderId="0" xfId="0" quotePrefix="1" applyNumberFormat="1" applyFont="1" applyFill="1" applyAlignment="1">
      <alignment vertical="center" wrapText="1"/>
    </xf>
    <xf numFmtId="164" fontId="2" fillId="0" borderId="0" xfId="0" applyNumberFormat="1" applyFont="1" applyAlignment="1">
      <alignment vertical="center"/>
    </xf>
    <xf numFmtId="3" fontId="27" fillId="0" borderId="0" xfId="4" applyNumberFormat="1" applyFont="1" applyAlignment="1" applyProtection="1">
      <alignment vertical="center"/>
    </xf>
    <xf numFmtId="10" fontId="27" fillId="0" borderId="0" xfId="4" applyNumberFormat="1" applyFont="1" applyFill="1" applyBorder="1" applyAlignment="1" applyProtection="1">
      <alignment vertical="center"/>
    </xf>
    <xf numFmtId="3" fontId="13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</cellXfs>
  <cellStyles count="5">
    <cellStyle name="Dziesiętny" xfId="1" builtinId="3"/>
    <cellStyle name="Normalny" xfId="0" builtinId="0"/>
    <cellStyle name="Normalny_MATRYCA_BJB 2" xfId="4"/>
    <cellStyle name="Normalny_NAZWA DZIELNICY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1"/>
  <sheetViews>
    <sheetView tabSelected="1" zoomScale="130" zoomScaleNormal="130" zoomScaleSheetLayoutView="100" workbookViewId="0">
      <selection activeCell="K19" sqref="K19"/>
    </sheetView>
  </sheetViews>
  <sheetFormatPr defaultColWidth="9.140625" defaultRowHeight="12.75" customHeight="1" outlineLevelRow="1" x14ac:dyDescent="0.2"/>
  <cols>
    <col min="1" max="1" width="11.7109375" style="9" customWidth="1"/>
    <col min="2" max="2" width="9.140625" style="5"/>
    <col min="3" max="3" width="9.140625" style="10"/>
    <col min="4" max="4" width="3.7109375" style="118" customWidth="1"/>
    <col min="5" max="5" width="42" style="9" customWidth="1"/>
    <col min="6" max="7" width="12.7109375" style="9" customWidth="1"/>
    <col min="8" max="8" width="12.7109375" style="149" customWidth="1"/>
    <col min="9" max="16384" width="9.140625" style="6"/>
  </cols>
  <sheetData>
    <row r="1" spans="1:8" ht="16.5" customHeight="1" x14ac:dyDescent="0.2">
      <c r="F1" s="151" t="s">
        <v>163</v>
      </c>
      <c r="G1" s="45"/>
      <c r="H1" s="51"/>
    </row>
    <row r="2" spans="1:8" ht="16.5" customHeight="1" x14ac:dyDescent="0.2">
      <c r="F2" s="150" t="s">
        <v>166</v>
      </c>
      <c r="G2" s="45"/>
      <c r="H2" s="51"/>
    </row>
    <row r="3" spans="1:8" ht="16.5" customHeight="1" x14ac:dyDescent="0.2">
      <c r="F3" s="150" t="s">
        <v>164</v>
      </c>
      <c r="G3" s="45"/>
      <c r="H3" s="51"/>
    </row>
    <row r="4" spans="1:8" ht="16.5" customHeight="1" x14ac:dyDescent="0.2">
      <c r="B4" s="1"/>
      <c r="C4" s="2"/>
      <c r="D4" s="3"/>
      <c r="E4" s="3"/>
      <c r="F4" s="150" t="s">
        <v>165</v>
      </c>
      <c r="G4" s="45"/>
      <c r="H4" s="51"/>
    </row>
    <row r="5" spans="1:8" ht="16.5" customHeight="1" outlineLevel="1" x14ac:dyDescent="0.2">
      <c r="D5" s="3"/>
      <c r="E5" s="3"/>
      <c r="F5" s="150" t="s">
        <v>167</v>
      </c>
      <c r="G5" s="45"/>
      <c r="H5" s="51"/>
    </row>
    <row r="6" spans="1:8" ht="17.25" customHeight="1" x14ac:dyDescent="0.2">
      <c r="D6" s="3" t="s">
        <v>150</v>
      </c>
      <c r="E6" s="3"/>
      <c r="F6" s="3"/>
      <c r="G6" s="3"/>
      <c r="H6" s="4"/>
    </row>
    <row r="7" spans="1:8" s="11" customFormat="1" ht="12.75" customHeight="1" x14ac:dyDescent="0.2">
      <c r="A7" s="9"/>
      <c r="B7" s="5"/>
      <c r="C7" s="10"/>
      <c r="D7" s="3"/>
      <c r="E7" s="3"/>
      <c r="F7" s="3"/>
      <c r="G7" s="3"/>
      <c r="H7" s="4"/>
    </row>
    <row r="8" spans="1:8" s="9" customFormat="1" ht="17.25" customHeight="1" x14ac:dyDescent="0.2">
      <c r="B8" s="5"/>
      <c r="C8" s="10"/>
      <c r="D8" s="3"/>
      <c r="E8" s="3"/>
      <c r="F8" s="12" t="s">
        <v>1</v>
      </c>
      <c r="G8" s="13" t="s">
        <v>2</v>
      </c>
      <c r="H8" s="14" t="s">
        <v>3</v>
      </c>
    </row>
    <row r="9" spans="1:8" s="15" customFormat="1" ht="12.75" customHeight="1" x14ac:dyDescent="0.2">
      <c r="B9" s="16"/>
      <c r="C9" s="2"/>
      <c r="D9" s="17"/>
      <c r="E9" s="18"/>
      <c r="F9" s="17"/>
      <c r="G9" s="19"/>
      <c r="H9" s="19"/>
    </row>
    <row r="10" spans="1:8" s="15" customFormat="1" ht="15.75" customHeight="1" x14ac:dyDescent="0.2">
      <c r="B10" s="20"/>
      <c r="C10" s="21"/>
      <c r="D10" s="17" t="s">
        <v>4</v>
      </c>
      <c r="E10" s="17"/>
      <c r="F10" s="22">
        <f>F12+F19</f>
        <v>40052273</v>
      </c>
      <c r="G10" s="23">
        <f>G12+G19</f>
        <v>44823138.629999995</v>
      </c>
      <c r="H10" s="24">
        <f>IF(F10&gt;0,G10/F10,"-")</f>
        <v>1.1191159770133394</v>
      </c>
    </row>
    <row r="11" spans="1:8" s="15" customFormat="1" ht="12" customHeight="1" x14ac:dyDescent="0.2">
      <c r="B11" s="20"/>
      <c r="C11" s="21"/>
      <c r="D11" s="17"/>
      <c r="E11" s="17"/>
      <c r="F11" s="25">
        <f>IF(F$10=0,"-",F10/F$10)</f>
        <v>1</v>
      </c>
      <c r="G11" s="25">
        <f>IF(G$10=0,"-",G10/G$10)</f>
        <v>1</v>
      </c>
      <c r="H11" s="26"/>
    </row>
    <row r="12" spans="1:8" s="15" customFormat="1" ht="12.75" customHeight="1" x14ac:dyDescent="0.2">
      <c r="B12" s="20"/>
      <c r="C12" s="21"/>
      <c r="D12" s="13" t="s">
        <v>5</v>
      </c>
      <c r="E12" s="3" t="s">
        <v>6</v>
      </c>
      <c r="F12" s="22">
        <f>F15+F17</f>
        <v>37718646</v>
      </c>
      <c r="G12" s="23">
        <f>G15+G17</f>
        <v>41849606.649999999</v>
      </c>
      <c r="H12" s="24">
        <f>IF(F12&gt;0,G12/F12,"-")</f>
        <v>1.1095203854878566</v>
      </c>
    </row>
    <row r="13" spans="1:8" s="15" customFormat="1" ht="12" customHeight="1" x14ac:dyDescent="0.2">
      <c r="B13" s="20"/>
      <c r="C13" s="21"/>
      <c r="D13" s="13"/>
      <c r="E13" s="3"/>
      <c r="F13" s="25">
        <f>IF(F$10=0,"-",F12/F$10)</f>
        <v>0.94173546654892715</v>
      </c>
      <c r="G13" s="25">
        <f>IF(G$10=0,"-",G12/G$10)</f>
        <v>0.93366078166579303</v>
      </c>
      <c r="H13" s="24"/>
    </row>
    <row r="14" spans="1:8" s="15" customFormat="1" ht="8.25" x14ac:dyDescent="0.2">
      <c r="B14" s="20"/>
      <c r="C14" s="21"/>
      <c r="D14" s="27"/>
      <c r="E14" s="27" t="s">
        <v>7</v>
      </c>
      <c r="F14" s="2"/>
      <c r="G14" s="17"/>
      <c r="H14" s="24"/>
    </row>
    <row r="15" spans="1:8" s="15" customFormat="1" ht="8.25" x14ac:dyDescent="0.2">
      <c r="B15" s="20"/>
      <c r="C15" s="21"/>
      <c r="D15" s="28"/>
      <c r="E15" s="29" t="s">
        <v>8</v>
      </c>
      <c r="F15" s="30">
        <f>F41</f>
        <v>26618050</v>
      </c>
      <c r="G15" s="31">
        <f>G41</f>
        <v>28936060.979999997</v>
      </c>
      <c r="H15" s="32">
        <f>IF(F15&gt;0,G15/F15,"-")</f>
        <v>1.0870841770903577</v>
      </c>
    </row>
    <row r="16" spans="1:8" s="15" customFormat="1" ht="12" customHeight="1" x14ac:dyDescent="0.2">
      <c r="B16" s="20"/>
      <c r="C16" s="21"/>
      <c r="D16" s="28"/>
      <c r="E16" s="33"/>
      <c r="F16" s="25">
        <f>IF(F$12=0,"-",F15/F$12)</f>
        <v>0.70570004024004462</v>
      </c>
      <c r="G16" s="25">
        <f>IF(G$12=0,"-",G15/G$12)</f>
        <v>0.691429700212009</v>
      </c>
      <c r="H16" s="32"/>
    </row>
    <row r="17" spans="1:8" s="15" customFormat="1" ht="8.25" x14ac:dyDescent="0.2">
      <c r="B17" s="20"/>
      <c r="C17" s="21"/>
      <c r="D17" s="28"/>
      <c r="E17" s="29" t="s">
        <v>9</v>
      </c>
      <c r="F17" s="30">
        <f>F92</f>
        <v>11100596</v>
      </c>
      <c r="G17" s="31">
        <f>G92</f>
        <v>12913545.670000002</v>
      </c>
      <c r="H17" s="32">
        <f>IF(F17&gt;0,G17/F17,"-")</f>
        <v>1.1633200298434427</v>
      </c>
    </row>
    <row r="18" spans="1:8" s="15" customFormat="1" ht="12" customHeight="1" x14ac:dyDescent="0.2">
      <c r="B18" s="20"/>
      <c r="C18" s="21"/>
      <c r="D18" s="28"/>
      <c r="E18" s="33"/>
      <c r="F18" s="25">
        <f>IF(F$12=0,"-",F17/F$12)</f>
        <v>0.29429995975995532</v>
      </c>
      <c r="G18" s="25">
        <f>IF(G$12=0,"-",G17/G$12)</f>
        <v>0.308570299787991</v>
      </c>
      <c r="H18" s="32"/>
    </row>
    <row r="19" spans="1:8" s="15" customFormat="1" ht="8.25" x14ac:dyDescent="0.2">
      <c r="B19" s="20"/>
      <c r="C19" s="21"/>
      <c r="D19" s="13" t="s">
        <v>0</v>
      </c>
      <c r="E19" s="3" t="s">
        <v>10</v>
      </c>
      <c r="F19" s="22">
        <f>F22</f>
        <v>2333627</v>
      </c>
      <c r="G19" s="23">
        <f>G22</f>
        <v>2973531.98</v>
      </c>
      <c r="H19" s="24">
        <f>IF(F19&gt;0,G19/F19,"-")</f>
        <v>1.274210480081007</v>
      </c>
    </row>
    <row r="20" spans="1:8" s="15" customFormat="1" ht="12" customHeight="1" x14ac:dyDescent="0.2">
      <c r="B20" s="20"/>
      <c r="C20" s="21"/>
      <c r="D20" s="13"/>
      <c r="E20" s="3"/>
      <c r="F20" s="25">
        <f>IF(F$10=0,"-",F19/F$10)</f>
        <v>5.8264533451072804E-2</v>
      </c>
      <c r="G20" s="25">
        <f>IF(G$10=0,"-",G19/G$10)</f>
        <v>6.6339218334207056E-2</v>
      </c>
      <c r="H20" s="24"/>
    </row>
    <row r="21" spans="1:8" s="15" customFormat="1" ht="12" customHeight="1" x14ac:dyDescent="0.2">
      <c r="B21" s="20"/>
      <c r="C21" s="21"/>
      <c r="D21" s="13"/>
      <c r="E21" s="27" t="s">
        <v>7</v>
      </c>
      <c r="F21" s="2"/>
      <c r="G21" s="18"/>
      <c r="H21" s="24"/>
    </row>
    <row r="22" spans="1:8" s="15" customFormat="1" ht="12" customHeight="1" x14ac:dyDescent="0.2">
      <c r="B22" s="20"/>
      <c r="C22" s="21"/>
      <c r="D22" s="13"/>
      <c r="E22" s="33" t="s">
        <v>11</v>
      </c>
      <c r="F22" s="30">
        <f>F180</f>
        <v>2333627</v>
      </c>
      <c r="G22" s="34">
        <f>G180</f>
        <v>2973531.98</v>
      </c>
      <c r="H22" s="32">
        <f>IF(F22&gt;0,G22/F22,"-")</f>
        <v>1.274210480081007</v>
      </c>
    </row>
    <row r="23" spans="1:8" s="15" customFormat="1" ht="12" customHeight="1" x14ac:dyDescent="0.2">
      <c r="B23" s="20"/>
      <c r="C23" s="21"/>
      <c r="D23" s="13"/>
      <c r="E23" s="33"/>
      <c r="F23" s="25">
        <f>IF(F$19=0,"-",F22/F$19)</f>
        <v>1</v>
      </c>
      <c r="G23" s="25">
        <f>IF(G$19=0,"-",G22/G$19)</f>
        <v>1</v>
      </c>
      <c r="H23" s="32"/>
    </row>
    <row r="24" spans="1:8" s="15" customFormat="1" ht="12" customHeight="1" x14ac:dyDescent="0.2">
      <c r="B24" s="20"/>
      <c r="C24" s="21"/>
      <c r="D24" s="13"/>
      <c r="E24" s="3"/>
      <c r="F24" s="36"/>
      <c r="G24" s="36"/>
      <c r="H24" s="24"/>
    </row>
    <row r="25" spans="1:8" s="15" customFormat="1" ht="12.75" customHeight="1" x14ac:dyDescent="0.2">
      <c r="B25" s="20"/>
      <c r="C25" s="21"/>
      <c r="E25" s="13"/>
      <c r="F25" s="17"/>
      <c r="G25" s="17"/>
      <c r="H25" s="37"/>
    </row>
    <row r="26" spans="1:8" s="15" customFormat="1" ht="16.5" customHeight="1" x14ac:dyDescent="0.2">
      <c r="B26" s="20"/>
      <c r="C26" s="21"/>
      <c r="D26" s="17" t="s">
        <v>12</v>
      </c>
      <c r="E26" s="17"/>
      <c r="F26" s="17"/>
      <c r="G26" s="17"/>
      <c r="H26" s="38"/>
    </row>
    <row r="27" spans="1:8" s="15" customFormat="1" ht="8.25" customHeight="1" x14ac:dyDescent="0.2">
      <c r="B27" s="20"/>
      <c r="C27" s="21"/>
      <c r="D27" s="17"/>
      <c r="E27" s="17"/>
      <c r="F27" s="17"/>
      <c r="G27" s="17"/>
      <c r="H27" s="38"/>
    </row>
    <row r="28" spans="1:8" s="43" customFormat="1" ht="24.75" customHeight="1" x14ac:dyDescent="0.2">
      <c r="A28" s="28" t="s">
        <v>13</v>
      </c>
      <c r="B28" s="39" t="s">
        <v>14</v>
      </c>
      <c r="C28" s="28" t="s">
        <v>15</v>
      </c>
      <c r="D28" s="40" t="s">
        <v>16</v>
      </c>
      <c r="E28" s="40" t="s">
        <v>17</v>
      </c>
      <c r="F28" s="41" t="s">
        <v>18</v>
      </c>
      <c r="G28" s="41" t="s">
        <v>2</v>
      </c>
      <c r="H28" s="42" t="s">
        <v>3</v>
      </c>
    </row>
    <row r="29" spans="1:8" s="15" customFormat="1" ht="8.25" x14ac:dyDescent="0.2">
      <c r="B29" s="20"/>
      <c r="C29" s="21"/>
      <c r="D29" s="13"/>
      <c r="E29" s="44"/>
      <c r="F29" s="13"/>
      <c r="G29" s="13"/>
      <c r="H29" s="14"/>
    </row>
    <row r="30" spans="1:8" s="15" customFormat="1" ht="18.75" customHeight="1" x14ac:dyDescent="0.2">
      <c r="A30" s="45" t="s">
        <v>19</v>
      </c>
      <c r="B30" s="20"/>
      <c r="C30" s="21"/>
      <c r="D30" s="154" t="s">
        <v>4</v>
      </c>
      <c r="E30" s="154"/>
      <c r="F30" s="46">
        <f>F176+F32</f>
        <v>40052273</v>
      </c>
      <c r="G30" s="47">
        <f>G176+G32</f>
        <v>44823138.629999995</v>
      </c>
      <c r="H30" s="48">
        <f>IF(F30&gt;0,G30/F30,"-")</f>
        <v>1.1191159770133394</v>
      </c>
    </row>
    <row r="31" spans="1:8" s="9" customFormat="1" ht="12.75" customHeight="1" x14ac:dyDescent="0.2">
      <c r="A31" s="45"/>
      <c r="B31" s="49"/>
      <c r="C31" s="50"/>
      <c r="D31" s="28"/>
      <c r="E31" s="45"/>
      <c r="F31" s="45"/>
      <c r="G31" s="45"/>
      <c r="H31" s="51"/>
    </row>
    <row r="32" spans="1:8" s="15" customFormat="1" ht="21.75" customHeight="1" x14ac:dyDescent="0.2">
      <c r="A32" s="45" t="s">
        <v>20</v>
      </c>
      <c r="B32" s="49"/>
      <c r="C32" s="50"/>
      <c r="D32" s="153" t="s">
        <v>6</v>
      </c>
      <c r="E32" s="153"/>
      <c r="F32" s="46">
        <f>F36</f>
        <v>37718646</v>
      </c>
      <c r="G32" s="47">
        <f>G36</f>
        <v>41849606.649999999</v>
      </c>
      <c r="H32" s="48">
        <f>IF(F32&gt;0,G32/F32,"-")</f>
        <v>1.1095203854878566</v>
      </c>
    </row>
    <row r="33" spans="1:8" s="15" customFormat="1" ht="6" customHeight="1" x14ac:dyDescent="0.2">
      <c r="A33" s="45"/>
      <c r="B33" s="49"/>
      <c r="C33" s="50"/>
      <c r="D33" s="13"/>
      <c r="E33" s="17"/>
      <c r="F33" s="52"/>
      <c r="G33" s="52"/>
      <c r="H33" s="53"/>
    </row>
    <row r="34" spans="1:8" s="15" customFormat="1" ht="8.25" x14ac:dyDescent="0.2">
      <c r="B34" s="20"/>
      <c r="C34" s="21"/>
      <c r="D34" s="13"/>
      <c r="E34" s="17" t="s">
        <v>21</v>
      </c>
      <c r="F34" s="54">
        <f>IF(F30=0,"-",F32/F30)</f>
        <v>0.94173546654892715</v>
      </c>
      <c r="G34" s="54">
        <f>IF(G30=0,"-",G32/G30)</f>
        <v>0.93366078166579303</v>
      </c>
      <c r="H34" s="14"/>
    </row>
    <row r="35" spans="1:8" s="15" customFormat="1" ht="12.75" customHeight="1" x14ac:dyDescent="0.2">
      <c r="B35" s="20"/>
      <c r="C35" s="21"/>
      <c r="D35" s="28"/>
      <c r="E35" s="45"/>
      <c r="F35" s="45"/>
      <c r="G35" s="45"/>
      <c r="H35" s="51"/>
    </row>
    <row r="36" spans="1:8" s="15" customFormat="1" ht="21.75" customHeight="1" x14ac:dyDescent="0.2">
      <c r="A36" s="45"/>
      <c r="B36" s="49"/>
      <c r="C36" s="50"/>
      <c r="D36" s="153" t="s">
        <v>22</v>
      </c>
      <c r="E36" s="153"/>
      <c r="F36" s="46">
        <f>F41+F92</f>
        <v>37718646</v>
      </c>
      <c r="G36" s="47">
        <f>G41+G92</f>
        <v>41849606.649999999</v>
      </c>
      <c r="H36" s="48">
        <f>IF(F36&gt;0,G36/F36,"-")</f>
        <v>1.1095203854878566</v>
      </c>
    </row>
    <row r="37" spans="1:8" s="15" customFormat="1" ht="8.25" x14ac:dyDescent="0.2">
      <c r="B37" s="20"/>
      <c r="C37" s="21"/>
      <c r="D37" s="13"/>
      <c r="E37" s="17"/>
      <c r="F37" s="52"/>
      <c r="G37" s="52"/>
      <c r="H37" s="53"/>
    </row>
    <row r="38" spans="1:8" s="15" customFormat="1" ht="11.25" customHeight="1" x14ac:dyDescent="0.2">
      <c r="B38" s="20"/>
      <c r="C38" s="21"/>
      <c r="D38" s="13"/>
      <c r="E38" s="17" t="s">
        <v>21</v>
      </c>
      <c r="F38" s="54">
        <f>IF(F36=0,"-",F36/F36)</f>
        <v>1</v>
      </c>
      <c r="G38" s="54">
        <f>IF(G36=0,"-",G36/G36)</f>
        <v>1</v>
      </c>
      <c r="H38" s="14"/>
    </row>
    <row r="39" spans="1:8" s="15" customFormat="1" ht="14.25" customHeight="1" x14ac:dyDescent="0.2">
      <c r="B39" s="20"/>
      <c r="C39" s="21"/>
      <c r="D39" s="13"/>
      <c r="E39" s="45" t="s">
        <v>23</v>
      </c>
      <c r="F39" s="55"/>
      <c r="G39" s="55"/>
      <c r="H39" s="53"/>
    </row>
    <row r="40" spans="1:8" s="15" customFormat="1" ht="6" customHeight="1" x14ac:dyDescent="0.2">
      <c r="A40" s="45"/>
      <c r="B40" s="49"/>
      <c r="C40" s="50"/>
      <c r="D40" s="13"/>
      <c r="E40" s="45"/>
      <c r="F40" s="55"/>
      <c r="G40" s="55"/>
      <c r="H40" s="53"/>
    </row>
    <row r="41" spans="1:8" s="15" customFormat="1" ht="15.75" customHeight="1" x14ac:dyDescent="0.2">
      <c r="A41" s="45" t="s">
        <v>25</v>
      </c>
      <c r="B41" s="49"/>
      <c r="C41" s="50"/>
      <c r="D41" s="56" t="s">
        <v>24</v>
      </c>
      <c r="E41" s="71" t="s">
        <v>27</v>
      </c>
      <c r="F41" s="57">
        <f>F46+F60+F56</f>
        <v>26618050</v>
      </c>
      <c r="G41" s="58">
        <f>G46+G60+G56</f>
        <v>28936060.979999997</v>
      </c>
      <c r="H41" s="59">
        <f>IF(F41&gt;0,G41/F41,"-")</f>
        <v>1.0870841770903577</v>
      </c>
    </row>
    <row r="42" spans="1:8" s="9" customFormat="1" ht="6" customHeight="1" x14ac:dyDescent="0.2">
      <c r="A42" s="45"/>
      <c r="B42" s="49"/>
      <c r="C42" s="50"/>
      <c r="D42" s="28"/>
      <c r="E42" s="45"/>
      <c r="F42" s="45"/>
      <c r="G42" s="45"/>
      <c r="H42" s="51"/>
    </row>
    <row r="43" spans="1:8" s="15" customFormat="1" ht="8.25" x14ac:dyDescent="0.2">
      <c r="A43" s="45"/>
      <c r="B43" s="49"/>
      <c r="C43" s="50"/>
      <c r="D43" s="13"/>
      <c r="E43" s="17" t="s">
        <v>21</v>
      </c>
      <c r="F43" s="54">
        <f>IF(F$32=0,"-",F41/F$32)</f>
        <v>0.70570004024004462</v>
      </c>
      <c r="G43" s="54">
        <f>IF(G$32=0,"-",G41/G$32)</f>
        <v>0.691429700212009</v>
      </c>
      <c r="H43" s="53"/>
    </row>
    <row r="44" spans="1:8" s="9" customFormat="1" ht="8.25" x14ac:dyDescent="0.2">
      <c r="A44" s="45"/>
      <c r="B44" s="49"/>
      <c r="C44" s="50"/>
      <c r="D44" s="28"/>
      <c r="E44" s="45" t="s">
        <v>23</v>
      </c>
      <c r="F44" s="55"/>
      <c r="G44" s="55"/>
      <c r="H44" s="26"/>
    </row>
    <row r="45" spans="1:8" s="9" customFormat="1" ht="8.25" x14ac:dyDescent="0.2">
      <c r="A45" s="45"/>
      <c r="B45" s="49"/>
      <c r="C45" s="50"/>
      <c r="D45" s="28"/>
      <c r="E45" s="60"/>
      <c r="F45" s="61"/>
      <c r="G45" s="62"/>
      <c r="H45" s="26"/>
    </row>
    <row r="46" spans="1:8" s="9" customFormat="1" ht="12.75" customHeight="1" x14ac:dyDescent="0.2">
      <c r="A46" s="45" t="s">
        <v>29</v>
      </c>
      <c r="B46" s="49"/>
      <c r="C46" s="63" t="s">
        <v>30</v>
      </c>
      <c r="D46" s="64"/>
      <c r="E46" s="65" t="s">
        <v>31</v>
      </c>
      <c r="F46" s="74">
        <f>F50</f>
        <v>11530650</v>
      </c>
      <c r="G46" s="75">
        <f>G50</f>
        <v>11894157.859999999</v>
      </c>
      <c r="H46" s="73">
        <f>IF(F46&gt;0,G46/F46,"-")</f>
        <v>1.0315253572001577</v>
      </c>
    </row>
    <row r="47" spans="1:8" s="9" customFormat="1" ht="8.25" x14ac:dyDescent="0.2">
      <c r="A47" s="45"/>
      <c r="B47" s="49"/>
      <c r="C47" s="50"/>
      <c r="D47" s="28"/>
      <c r="E47" s="60"/>
      <c r="F47" s="28"/>
      <c r="G47" s="28"/>
      <c r="H47" s="68"/>
    </row>
    <row r="48" spans="1:8" s="9" customFormat="1" ht="8.25" x14ac:dyDescent="0.2">
      <c r="A48" s="45"/>
      <c r="B48" s="49"/>
      <c r="C48" s="50"/>
      <c r="D48" s="28"/>
      <c r="E48" s="60" t="s">
        <v>23</v>
      </c>
      <c r="F48" s="28"/>
      <c r="H48" s="70"/>
    </row>
    <row r="49" spans="1:8" s="9" customFormat="1" ht="11.25" customHeight="1" x14ac:dyDescent="0.2">
      <c r="A49" s="45"/>
      <c r="B49" s="49"/>
      <c r="C49" s="50"/>
      <c r="D49" s="28"/>
      <c r="E49" s="60"/>
      <c r="F49" s="61"/>
      <c r="G49" s="61"/>
      <c r="H49" s="70"/>
    </row>
    <row r="50" spans="1:8" s="9" customFormat="1" ht="11.25" customHeight="1" x14ac:dyDescent="0.2">
      <c r="A50" s="45" t="s">
        <v>32</v>
      </c>
      <c r="B50" s="49"/>
      <c r="C50" s="63" t="s">
        <v>30</v>
      </c>
      <c r="D50" s="28"/>
      <c r="E50" s="60" t="s">
        <v>33</v>
      </c>
      <c r="F50" s="76">
        <v>11530650</v>
      </c>
      <c r="G50" s="77">
        <v>11894157.859999999</v>
      </c>
      <c r="H50" s="32">
        <f>IF(F50&gt;0,G50/F50,"-")</f>
        <v>1.0315253572001577</v>
      </c>
    </row>
    <row r="51" spans="1:8" s="9" customFormat="1" ht="8.25" x14ac:dyDescent="0.2">
      <c r="A51" s="45"/>
      <c r="B51" s="49"/>
      <c r="C51" s="50"/>
      <c r="D51" s="28"/>
      <c r="E51" s="60"/>
      <c r="F51" s="28"/>
      <c r="G51" s="28"/>
      <c r="H51" s="68"/>
    </row>
    <row r="52" spans="1:8" s="9" customFormat="1" ht="24.75" x14ac:dyDescent="0.2">
      <c r="A52" s="45"/>
      <c r="B52" s="49"/>
      <c r="C52" s="50"/>
      <c r="D52" s="27"/>
      <c r="E52" s="69" t="s">
        <v>34</v>
      </c>
      <c r="F52" s="28"/>
      <c r="G52" s="28"/>
      <c r="H52" s="68"/>
    </row>
    <row r="53" spans="1:8" s="9" customFormat="1" ht="8.25" x14ac:dyDescent="0.2">
      <c r="A53" s="45"/>
      <c r="B53" s="49"/>
      <c r="C53" s="50"/>
      <c r="D53" s="28"/>
      <c r="E53" s="60"/>
      <c r="F53" s="28"/>
      <c r="G53" s="28"/>
      <c r="H53" s="68"/>
    </row>
    <row r="54" spans="1:8" s="9" customFormat="1" ht="94.9" customHeight="1" x14ac:dyDescent="0.2">
      <c r="A54" s="45"/>
      <c r="B54" s="49"/>
      <c r="C54" s="81"/>
      <c r="D54" s="39"/>
      <c r="E54" s="79" t="s">
        <v>154</v>
      </c>
      <c r="F54" s="61"/>
      <c r="G54" s="28"/>
      <c r="H54" s="28"/>
    </row>
    <row r="55" spans="1:8" s="9" customFormat="1" ht="8.25" x14ac:dyDescent="0.2">
      <c r="A55" s="45"/>
      <c r="B55" s="49"/>
      <c r="C55" s="50"/>
      <c r="D55" s="28"/>
      <c r="E55" s="78"/>
      <c r="F55" s="61"/>
      <c r="G55" s="62"/>
      <c r="H55" s="32"/>
    </row>
    <row r="56" spans="1:8" s="9" customFormat="1" ht="12.75" customHeight="1" x14ac:dyDescent="0.2">
      <c r="A56" s="45" t="s">
        <v>35</v>
      </c>
      <c r="B56" s="49"/>
      <c r="C56" s="63" t="s">
        <v>36</v>
      </c>
      <c r="D56" s="64"/>
      <c r="E56" s="65" t="s">
        <v>37</v>
      </c>
      <c r="F56" s="76">
        <v>137400</v>
      </c>
      <c r="G56" s="77">
        <v>148691.85999999999</v>
      </c>
      <c r="H56" s="73">
        <f>IF(F56&gt;0,G56/F56,"-")</f>
        <v>1.0821823871906839</v>
      </c>
    </row>
    <row r="57" spans="1:8" s="9" customFormat="1" ht="12.75" customHeight="1" x14ac:dyDescent="0.2">
      <c r="A57" s="45"/>
      <c r="B57" s="49"/>
      <c r="C57" s="50"/>
      <c r="D57" s="28"/>
      <c r="F57" s="61"/>
      <c r="G57" s="80"/>
      <c r="H57" s="32"/>
    </row>
    <row r="58" spans="1:8" s="9" customFormat="1" ht="37.5" customHeight="1" x14ac:dyDescent="0.2">
      <c r="A58" s="45"/>
      <c r="B58" s="49"/>
      <c r="C58" s="50"/>
      <c r="D58" s="28"/>
      <c r="E58" s="69" t="s">
        <v>38</v>
      </c>
      <c r="F58" s="61"/>
      <c r="G58" s="80"/>
      <c r="H58" s="32"/>
    </row>
    <row r="59" spans="1:8" s="9" customFormat="1" ht="8.25" x14ac:dyDescent="0.2">
      <c r="A59" s="45"/>
      <c r="B59" s="49"/>
      <c r="C59" s="50"/>
      <c r="D59" s="28"/>
      <c r="E59" s="88"/>
      <c r="F59" s="61"/>
      <c r="G59" s="80"/>
      <c r="H59" s="32"/>
    </row>
    <row r="60" spans="1:8" s="9" customFormat="1" ht="12.75" customHeight="1" x14ac:dyDescent="0.2">
      <c r="A60" s="45" t="s">
        <v>39</v>
      </c>
      <c r="B60" s="49"/>
      <c r="C60" s="63" t="s">
        <v>40</v>
      </c>
      <c r="D60" s="64"/>
      <c r="E60" s="65" t="s">
        <v>41</v>
      </c>
      <c r="F60" s="74">
        <f>F64+F70+F76+F78+F84</f>
        <v>14950000</v>
      </c>
      <c r="G60" s="75">
        <f>G64+G70+G76+G78+G84</f>
        <v>16893211.259999998</v>
      </c>
      <c r="H60" s="73">
        <f>IF(F60&gt;0,G60/F60,"-")</f>
        <v>1.1299806862876254</v>
      </c>
    </row>
    <row r="61" spans="1:8" s="9" customFormat="1" ht="8.25" x14ac:dyDescent="0.2">
      <c r="A61" s="45"/>
      <c r="B61" s="49"/>
      <c r="C61" s="50"/>
      <c r="D61" s="28"/>
      <c r="E61" s="60"/>
      <c r="F61" s="28"/>
      <c r="G61" s="28"/>
      <c r="H61" s="68"/>
    </row>
    <row r="62" spans="1:8" s="9" customFormat="1" ht="8.25" x14ac:dyDescent="0.2">
      <c r="A62" s="45"/>
      <c r="B62" s="49"/>
      <c r="C62" s="50"/>
      <c r="D62" s="28"/>
      <c r="E62" s="60" t="s">
        <v>23</v>
      </c>
      <c r="F62" s="28"/>
      <c r="H62" s="70"/>
    </row>
    <row r="63" spans="1:8" s="9" customFormat="1" ht="8.25" x14ac:dyDescent="0.2">
      <c r="A63" s="45"/>
      <c r="B63" s="49"/>
      <c r="C63" s="50"/>
      <c r="D63" s="28"/>
      <c r="E63" s="60"/>
      <c r="F63" s="28"/>
      <c r="H63" s="70"/>
    </row>
    <row r="64" spans="1:8" s="9" customFormat="1" ht="12.75" customHeight="1" x14ac:dyDescent="0.2">
      <c r="A64" s="45" t="s">
        <v>42</v>
      </c>
      <c r="B64" s="49"/>
      <c r="C64" s="63" t="s">
        <v>40</v>
      </c>
      <c r="D64" s="28"/>
      <c r="E64" s="60" t="s">
        <v>43</v>
      </c>
      <c r="F64" s="76">
        <v>7950000</v>
      </c>
      <c r="G64" s="77">
        <v>8724687.3900000006</v>
      </c>
      <c r="H64" s="32">
        <f>IF(F64&gt;0,G64/F64,"-")</f>
        <v>1.0974449547169811</v>
      </c>
    </row>
    <row r="65" spans="1:8" s="9" customFormat="1" ht="8.25" x14ac:dyDescent="0.2">
      <c r="A65" s="45"/>
      <c r="B65" s="49"/>
      <c r="C65" s="50"/>
      <c r="D65" s="28"/>
      <c r="E65" s="60"/>
      <c r="F65" s="28"/>
      <c r="G65" s="28"/>
      <c r="H65" s="68"/>
    </row>
    <row r="66" spans="1:8" s="9" customFormat="1" ht="93" customHeight="1" x14ac:dyDescent="0.2">
      <c r="A66" s="45"/>
      <c r="B66" s="49"/>
      <c r="C66" s="50"/>
      <c r="D66" s="27"/>
      <c r="E66" s="69" t="s">
        <v>44</v>
      </c>
      <c r="F66" s="39"/>
      <c r="G66" s="28"/>
      <c r="H66" s="68"/>
    </row>
    <row r="67" spans="1:8" s="9" customFormat="1" ht="7.9" customHeight="1" x14ac:dyDescent="0.2">
      <c r="A67" s="45"/>
      <c r="B67" s="49"/>
      <c r="C67" s="50"/>
      <c r="D67" s="28"/>
      <c r="E67" s="60"/>
      <c r="F67" s="28"/>
      <c r="G67" s="28"/>
      <c r="H67" s="68"/>
    </row>
    <row r="68" spans="1:8" s="9" customFormat="1" ht="16.5" x14ac:dyDescent="0.2">
      <c r="A68" s="45"/>
      <c r="B68" s="49"/>
      <c r="C68" s="50"/>
      <c r="D68" s="39"/>
      <c r="E68" s="79" t="s">
        <v>155</v>
      </c>
      <c r="F68" s="89"/>
      <c r="G68" s="89"/>
      <c r="H68" s="68"/>
    </row>
    <row r="69" spans="1:8" s="9" customFormat="1" ht="8.25" x14ac:dyDescent="0.2">
      <c r="A69" s="45"/>
      <c r="B69" s="49"/>
      <c r="C69" s="50"/>
      <c r="D69" s="28"/>
      <c r="E69" s="90"/>
      <c r="F69" s="89"/>
      <c r="G69" s="89"/>
      <c r="H69" s="68"/>
    </row>
    <row r="70" spans="1:8" s="9" customFormat="1" ht="12.75" customHeight="1" x14ac:dyDescent="0.2">
      <c r="A70" s="45" t="s">
        <v>45</v>
      </c>
      <c r="B70" s="49"/>
      <c r="C70" s="63" t="s">
        <v>40</v>
      </c>
      <c r="D70" s="28"/>
      <c r="E70" s="60" t="s">
        <v>46</v>
      </c>
      <c r="F70" s="76">
        <v>4400000</v>
      </c>
      <c r="G70" s="77">
        <v>4941169.4000000004</v>
      </c>
      <c r="H70" s="32">
        <f>IF(F70&gt;0,G70/F70,"-")</f>
        <v>1.1229930454545456</v>
      </c>
    </row>
    <row r="71" spans="1:8" s="9" customFormat="1" ht="12.75" customHeight="1" x14ac:dyDescent="0.2">
      <c r="A71" s="45"/>
      <c r="B71" s="49"/>
      <c r="C71" s="63"/>
      <c r="D71" s="28"/>
      <c r="E71" s="60"/>
      <c r="F71" s="91"/>
      <c r="G71" s="80"/>
      <c r="H71" s="32"/>
    </row>
    <row r="72" spans="1:8" s="9" customFormat="1" ht="66" customHeight="1" x14ac:dyDescent="0.2">
      <c r="A72" s="45"/>
      <c r="B72" s="49"/>
      <c r="C72" s="63"/>
      <c r="D72" s="28"/>
      <c r="E72" s="69" t="s">
        <v>47</v>
      </c>
      <c r="F72" s="91"/>
      <c r="G72" s="80"/>
      <c r="H72" s="32"/>
    </row>
    <row r="73" spans="1:8" s="9" customFormat="1" ht="12.75" customHeight="1" x14ac:dyDescent="0.2">
      <c r="A73" s="45"/>
      <c r="B73" s="49"/>
      <c r="C73" s="63"/>
      <c r="D73" s="28"/>
      <c r="E73" s="60"/>
      <c r="F73" s="91"/>
      <c r="G73" s="80"/>
      <c r="H73" s="32"/>
    </row>
    <row r="74" spans="1:8" s="9" customFormat="1" ht="31.9" customHeight="1" x14ac:dyDescent="0.2">
      <c r="A74" s="45"/>
      <c r="B74" s="49"/>
      <c r="C74" s="63"/>
      <c r="D74" s="39"/>
      <c r="E74" s="79" t="s">
        <v>151</v>
      </c>
      <c r="F74" s="92"/>
      <c r="G74" s="93"/>
      <c r="H74" s="32"/>
    </row>
    <row r="75" spans="1:8" s="9" customFormat="1" ht="12.75" customHeight="1" x14ac:dyDescent="0.2">
      <c r="A75" s="45"/>
      <c r="B75" s="49"/>
      <c r="C75" s="63"/>
      <c r="D75" s="28"/>
      <c r="E75" s="94"/>
      <c r="F75" s="91"/>
      <c r="G75" s="80"/>
      <c r="H75" s="32"/>
    </row>
    <row r="76" spans="1:8" s="9" customFormat="1" ht="12.75" customHeight="1" x14ac:dyDescent="0.2">
      <c r="A76" s="45" t="s">
        <v>48</v>
      </c>
      <c r="B76" s="49"/>
      <c r="C76" s="63" t="s">
        <v>40</v>
      </c>
      <c r="D76" s="28"/>
      <c r="E76" s="60" t="s">
        <v>49</v>
      </c>
      <c r="F76" s="76">
        <v>750000</v>
      </c>
      <c r="G76" s="77">
        <v>878973.36</v>
      </c>
      <c r="H76" s="32">
        <f>IF(F76&gt;0,G76/F76,"-")</f>
        <v>1.17196448</v>
      </c>
    </row>
    <row r="77" spans="1:8" s="9" customFormat="1" ht="12.75" customHeight="1" x14ac:dyDescent="0.2">
      <c r="A77" s="45"/>
      <c r="B77" s="49"/>
      <c r="C77" s="63"/>
      <c r="D77" s="28"/>
      <c r="E77" s="94"/>
      <c r="F77" s="91"/>
      <c r="G77" s="80"/>
      <c r="H77" s="32"/>
    </row>
    <row r="78" spans="1:8" s="9" customFormat="1" ht="12.75" customHeight="1" x14ac:dyDescent="0.2">
      <c r="A78" s="45" t="s">
        <v>50</v>
      </c>
      <c r="B78" s="49"/>
      <c r="C78" s="63" t="s">
        <v>40</v>
      </c>
      <c r="D78" s="28"/>
      <c r="E78" s="60" t="s">
        <v>51</v>
      </c>
      <c r="F78" s="76">
        <v>1730000</v>
      </c>
      <c r="G78" s="77">
        <v>2022714.45</v>
      </c>
      <c r="H78" s="32">
        <f>IF(F78&gt;0,G78/F78,"-")</f>
        <v>1.1691991040462428</v>
      </c>
    </row>
    <row r="79" spans="1:8" s="9" customFormat="1" ht="12.75" customHeight="1" x14ac:dyDescent="0.2">
      <c r="A79" s="45"/>
      <c r="B79" s="49"/>
      <c r="C79" s="63"/>
      <c r="D79" s="28"/>
      <c r="E79" s="60"/>
      <c r="F79" s="91"/>
      <c r="G79" s="80"/>
      <c r="H79" s="32"/>
    </row>
    <row r="80" spans="1:8" s="9" customFormat="1" ht="90" customHeight="1" x14ac:dyDescent="0.2">
      <c r="A80" s="45"/>
      <c r="B80" s="49"/>
      <c r="C80" s="72"/>
      <c r="D80" s="28"/>
      <c r="E80" s="69" t="s">
        <v>52</v>
      </c>
      <c r="F80" s="91"/>
      <c r="G80" s="80"/>
      <c r="H80" s="32"/>
    </row>
    <row r="81" spans="1:8" s="9" customFormat="1" ht="12.75" customHeight="1" x14ac:dyDescent="0.2">
      <c r="A81" s="45"/>
      <c r="B81" s="49"/>
      <c r="C81" s="63"/>
      <c r="D81" s="28"/>
      <c r="E81" s="69"/>
      <c r="F81" s="91"/>
      <c r="G81" s="80"/>
      <c r="H81" s="32"/>
    </row>
    <row r="82" spans="1:8" s="9" customFormat="1" ht="33" x14ac:dyDescent="0.2">
      <c r="A82" s="45"/>
      <c r="B82" s="49"/>
      <c r="C82" s="63"/>
      <c r="D82" s="39"/>
      <c r="E82" s="79" t="s">
        <v>152</v>
      </c>
      <c r="F82" s="92"/>
      <c r="G82" s="93"/>
      <c r="H82" s="32"/>
    </row>
    <row r="83" spans="1:8" s="9" customFormat="1" ht="12.75" customHeight="1" x14ac:dyDescent="0.2">
      <c r="A83" s="45"/>
      <c r="B83" s="49"/>
      <c r="C83" s="63"/>
      <c r="D83" s="28"/>
      <c r="E83" s="94"/>
      <c r="F83" s="91"/>
      <c r="G83" s="80"/>
      <c r="H83" s="32"/>
    </row>
    <row r="84" spans="1:8" s="9" customFormat="1" ht="12.75" customHeight="1" x14ac:dyDescent="0.2">
      <c r="A84" s="45" t="s">
        <v>53</v>
      </c>
      <c r="B84" s="49"/>
      <c r="C84" s="63" t="s">
        <v>40</v>
      </c>
      <c r="D84" s="28"/>
      <c r="E84" s="60" t="s">
        <v>54</v>
      </c>
      <c r="F84" s="76">
        <v>120000</v>
      </c>
      <c r="G84" s="77">
        <f>SUM(G89:G90)</f>
        <v>325666.66000000003</v>
      </c>
      <c r="H84" s="32">
        <f>IF(F84&gt;0,G84/F84,"-")</f>
        <v>2.7138888333333337</v>
      </c>
    </row>
    <row r="85" spans="1:8" s="15" customFormat="1" ht="12" customHeight="1" x14ac:dyDescent="0.2">
      <c r="A85" s="45"/>
      <c r="B85" s="49"/>
      <c r="C85" s="50"/>
      <c r="D85" s="13"/>
      <c r="E85" s="8"/>
      <c r="F85" s="13"/>
      <c r="G85" s="13"/>
      <c r="H85" s="14"/>
    </row>
    <row r="86" spans="1:8" s="15" customFormat="1" ht="74.25" x14ac:dyDescent="0.2">
      <c r="A86" s="45"/>
      <c r="B86" s="49"/>
      <c r="C86" s="50"/>
      <c r="D86" s="16"/>
      <c r="E86" s="79" t="s">
        <v>156</v>
      </c>
      <c r="F86" s="13"/>
      <c r="G86" s="13"/>
      <c r="H86" s="14"/>
    </row>
    <row r="87" spans="1:8" s="15" customFormat="1" ht="12" customHeight="1" x14ac:dyDescent="0.2">
      <c r="A87" s="45"/>
      <c r="B87" s="49"/>
      <c r="C87" s="50"/>
      <c r="D87" s="16"/>
      <c r="E87" s="78"/>
      <c r="F87" s="13"/>
      <c r="G87" s="13"/>
      <c r="H87" s="14"/>
    </row>
    <row r="88" spans="1:8" s="15" customFormat="1" ht="12" customHeight="1" x14ac:dyDescent="0.2">
      <c r="A88" s="45"/>
      <c r="B88" s="49"/>
      <c r="C88" s="50"/>
      <c r="D88" s="13"/>
      <c r="E88" s="95" t="s">
        <v>7</v>
      </c>
      <c r="F88" s="13"/>
      <c r="G88" s="13"/>
      <c r="H88" s="14"/>
    </row>
    <row r="89" spans="1:8" s="87" customFormat="1" ht="12.75" customHeight="1" x14ac:dyDescent="0.2">
      <c r="A89" s="82"/>
      <c r="B89" s="101"/>
      <c r="C89" s="84"/>
      <c r="D89" s="97"/>
      <c r="E89" s="102" t="s">
        <v>56</v>
      </c>
      <c r="F89" s="98"/>
      <c r="G89" s="85">
        <v>223694.67</v>
      </c>
      <c r="H89" s="103"/>
    </row>
    <row r="90" spans="1:8" s="87" customFormat="1" ht="19.5" customHeight="1" x14ac:dyDescent="0.2">
      <c r="A90" s="82"/>
      <c r="B90" s="83"/>
      <c r="C90" s="96"/>
      <c r="D90" s="97"/>
      <c r="E90" s="100" t="s">
        <v>55</v>
      </c>
      <c r="F90" s="98"/>
      <c r="G90" s="85">
        <v>101971.99</v>
      </c>
      <c r="H90" s="99"/>
    </row>
    <row r="91" spans="1:8" s="9" customFormat="1" ht="8.25" x14ac:dyDescent="0.2">
      <c r="A91" s="45"/>
      <c r="B91" s="49"/>
      <c r="C91" s="50"/>
      <c r="D91" s="28"/>
      <c r="E91" s="60"/>
      <c r="F91" s="28"/>
      <c r="G91" s="61"/>
      <c r="H91" s="70"/>
    </row>
    <row r="92" spans="1:8" s="15" customFormat="1" ht="12.75" customHeight="1" x14ac:dyDescent="0.2">
      <c r="A92" s="45" t="s">
        <v>57</v>
      </c>
      <c r="B92" s="49"/>
      <c r="C92" s="50"/>
      <c r="D92" s="56" t="s">
        <v>26</v>
      </c>
      <c r="E92" s="71" t="s">
        <v>9</v>
      </c>
      <c r="F92" s="57">
        <f>F97+F108+F126+F128+F151+F153+F171+F143+F147</f>
        <v>11100596</v>
      </c>
      <c r="G92" s="58">
        <f>G97+G108+G126+G128+G151+G153+G171+G143+G147</f>
        <v>12913545.670000002</v>
      </c>
      <c r="H92" s="59">
        <f>IF(F92&gt;0,G92/F92,"-")</f>
        <v>1.1633200298434427</v>
      </c>
    </row>
    <row r="93" spans="1:8" s="15" customFormat="1" ht="8.25" x14ac:dyDescent="0.2">
      <c r="A93" s="45"/>
      <c r="B93" s="49"/>
      <c r="C93" s="50"/>
      <c r="D93" s="13"/>
      <c r="E93" s="60"/>
      <c r="F93" s="13"/>
      <c r="G93" s="13"/>
      <c r="H93" s="14"/>
    </row>
    <row r="94" spans="1:8" s="15" customFormat="1" ht="8.25" x14ac:dyDescent="0.2">
      <c r="A94" s="45"/>
      <c r="B94" s="49"/>
      <c r="C94" s="50"/>
      <c r="D94" s="13"/>
      <c r="E94" s="17" t="s">
        <v>59</v>
      </c>
      <c r="F94" s="54">
        <f>IF(F$32=0,"-",F92/F$32)</f>
        <v>0.29429995975995532</v>
      </c>
      <c r="G94" s="54">
        <f>IF(G$32=0,"-",G92/G$32)</f>
        <v>0.308570299787991</v>
      </c>
      <c r="H94" s="53"/>
    </row>
    <row r="95" spans="1:8" s="9" customFormat="1" ht="8.25" x14ac:dyDescent="0.2">
      <c r="A95" s="45"/>
      <c r="B95" s="49"/>
      <c r="C95" s="50"/>
      <c r="D95" s="28"/>
      <c r="E95" s="45" t="s">
        <v>23</v>
      </c>
      <c r="F95" s="104"/>
      <c r="G95" s="104"/>
      <c r="H95" s="26"/>
    </row>
    <row r="96" spans="1:8" s="9" customFormat="1" ht="8.25" x14ac:dyDescent="0.2">
      <c r="A96" s="45"/>
      <c r="B96" s="49"/>
      <c r="C96" s="50"/>
      <c r="D96" s="28"/>
      <c r="E96" s="60"/>
      <c r="F96" s="28"/>
      <c r="G96" s="28"/>
      <c r="H96" s="68"/>
    </row>
    <row r="97" spans="1:8" s="9" customFormat="1" ht="12.75" customHeight="1" x14ac:dyDescent="0.2">
      <c r="A97" s="45" t="s">
        <v>60</v>
      </c>
      <c r="B97" s="49"/>
      <c r="C97" s="50"/>
      <c r="D97" s="64"/>
      <c r="E97" s="65" t="s">
        <v>61</v>
      </c>
      <c r="F97" s="74">
        <f>F101+F103+F105</f>
        <v>0</v>
      </c>
      <c r="G97" s="75">
        <f>G101+G103+G105</f>
        <v>104170.41</v>
      </c>
      <c r="H97" s="73" t="str">
        <f>IF(F97&gt;0,G97/F97,"-")</f>
        <v>-</v>
      </c>
    </row>
    <row r="98" spans="1:8" s="9" customFormat="1" ht="8.25" x14ac:dyDescent="0.2">
      <c r="A98" s="45"/>
      <c r="B98" s="49"/>
      <c r="C98" s="50"/>
      <c r="D98" s="28"/>
      <c r="E98" s="60"/>
      <c r="F98" s="28"/>
      <c r="H98" s="70"/>
    </row>
    <row r="99" spans="1:8" s="9" customFormat="1" ht="11.25" customHeight="1" x14ac:dyDescent="0.2">
      <c r="A99" s="45"/>
      <c r="B99" s="49"/>
      <c r="C99" s="50"/>
      <c r="D99" s="28"/>
      <c r="E99" s="60" t="s">
        <v>62</v>
      </c>
      <c r="F99" s="28"/>
      <c r="H99" s="70"/>
    </row>
    <row r="100" spans="1:8" s="9" customFormat="1" ht="11.25" customHeight="1" x14ac:dyDescent="0.2">
      <c r="A100" s="45"/>
      <c r="B100" s="49"/>
      <c r="C100" s="50"/>
      <c r="D100" s="28"/>
      <c r="E100" s="60"/>
      <c r="F100" s="28"/>
      <c r="H100" s="70"/>
    </row>
    <row r="101" spans="1:8" s="9" customFormat="1" ht="11.25" customHeight="1" x14ac:dyDescent="0.2">
      <c r="A101" s="45" t="s">
        <v>60</v>
      </c>
      <c r="B101" s="49"/>
      <c r="C101" s="63" t="s">
        <v>63</v>
      </c>
      <c r="D101" s="28"/>
      <c r="E101" s="60" t="s">
        <v>64</v>
      </c>
      <c r="F101" s="76"/>
      <c r="G101" s="77">
        <f>13683.38</f>
        <v>13683.38</v>
      </c>
      <c r="H101" s="32" t="str">
        <f>IF(F101&gt;0,G101/F101,"-")</f>
        <v>-</v>
      </c>
    </row>
    <row r="102" spans="1:8" s="9" customFormat="1" ht="9" x14ac:dyDescent="0.2">
      <c r="A102" s="45"/>
      <c r="B102" s="49"/>
      <c r="C102" s="50"/>
      <c r="D102" s="28"/>
      <c r="E102" s="94"/>
      <c r="H102" s="70"/>
    </row>
    <row r="103" spans="1:8" s="9" customFormat="1" ht="13.5" customHeight="1" x14ac:dyDescent="0.2">
      <c r="A103" s="45" t="s">
        <v>60</v>
      </c>
      <c r="B103" s="49"/>
      <c r="C103" s="63" t="s">
        <v>65</v>
      </c>
      <c r="D103" s="28"/>
      <c r="E103" s="60" t="s">
        <v>66</v>
      </c>
      <c r="F103" s="76"/>
      <c r="G103" s="77">
        <f>4902.86</f>
        <v>4902.8599999999997</v>
      </c>
      <c r="H103" s="32" t="str">
        <f>IF(F103&gt;0,G103/F103,"-")</f>
        <v>-</v>
      </c>
    </row>
    <row r="104" spans="1:8" s="87" customFormat="1" ht="9" x14ac:dyDescent="0.2">
      <c r="A104" s="82"/>
      <c r="B104" s="83"/>
      <c r="C104" s="84"/>
      <c r="D104" s="97"/>
      <c r="E104" s="105"/>
      <c r="H104" s="103"/>
    </row>
    <row r="105" spans="1:8" s="87" customFormat="1" ht="16.5" customHeight="1" x14ac:dyDescent="0.2">
      <c r="A105" s="45" t="s">
        <v>60</v>
      </c>
      <c r="B105" s="83"/>
      <c r="C105" s="63" t="s">
        <v>67</v>
      </c>
      <c r="D105" s="97"/>
      <c r="E105" s="60" t="s">
        <v>68</v>
      </c>
      <c r="F105" s="76"/>
      <c r="G105" s="77">
        <f>SUM(G106:G106)</f>
        <v>85584.17</v>
      </c>
      <c r="H105" s="32" t="str">
        <f>IF(F105&gt;0,G105/F105,"-")</f>
        <v>-</v>
      </c>
    </row>
    <row r="106" spans="1:8" s="87" customFormat="1" ht="18" x14ac:dyDescent="0.2">
      <c r="A106" s="45"/>
      <c r="B106" s="83"/>
      <c r="C106" s="63"/>
      <c r="D106" s="97"/>
      <c r="E106" s="94" t="s">
        <v>146</v>
      </c>
      <c r="G106" s="85">
        <v>85584.17</v>
      </c>
      <c r="H106" s="32"/>
    </row>
    <row r="107" spans="1:8" s="5" customFormat="1" ht="8.25" x14ac:dyDescent="0.2">
      <c r="A107" s="49"/>
      <c r="B107" s="49"/>
      <c r="C107" s="81"/>
      <c r="D107" s="39"/>
      <c r="E107" s="78"/>
      <c r="F107" s="39"/>
      <c r="G107" s="91"/>
      <c r="H107" s="106"/>
    </row>
    <row r="108" spans="1:8" s="9" customFormat="1" ht="12.75" customHeight="1" x14ac:dyDescent="0.2">
      <c r="A108" s="107" t="s">
        <v>69</v>
      </c>
      <c r="B108" s="49"/>
      <c r="C108" s="72"/>
      <c r="D108" s="64"/>
      <c r="E108" s="65" t="s">
        <v>70</v>
      </c>
      <c r="F108" s="74">
        <f>F111+F122</f>
        <v>850000</v>
      </c>
      <c r="G108" s="75">
        <f>G111+G122</f>
        <v>597519.96000000008</v>
      </c>
      <c r="H108" s="73">
        <f>IF(F108&gt;0,G108/F108,"-")</f>
        <v>0.70296465882352954</v>
      </c>
    </row>
    <row r="109" spans="1:8" s="5" customFormat="1" ht="12.75" customHeight="1" x14ac:dyDescent="0.2">
      <c r="A109" s="49"/>
      <c r="B109" s="49"/>
      <c r="C109" s="72"/>
      <c r="D109" s="39"/>
      <c r="E109" s="108"/>
      <c r="F109" s="109"/>
      <c r="G109" s="110"/>
      <c r="H109" s="111"/>
    </row>
    <row r="110" spans="1:8" s="9" customFormat="1" ht="14.25" customHeight="1" x14ac:dyDescent="0.2">
      <c r="A110" s="45"/>
      <c r="B110" s="49"/>
      <c r="C110" s="81"/>
      <c r="D110" s="39"/>
      <c r="E110" s="112" t="s">
        <v>7</v>
      </c>
      <c r="F110" s="28"/>
      <c r="H110" s="70"/>
    </row>
    <row r="111" spans="1:8" s="9" customFormat="1" ht="8.25" x14ac:dyDescent="0.2">
      <c r="A111" s="112" t="s">
        <v>71</v>
      </c>
      <c r="B111" s="49"/>
      <c r="C111" s="72"/>
      <c r="D111" s="39"/>
      <c r="E111" s="60" t="s">
        <v>72</v>
      </c>
      <c r="F111" s="91">
        <f>F115</f>
        <v>0</v>
      </c>
      <c r="G111" s="80">
        <f>G115</f>
        <v>45209.79</v>
      </c>
      <c r="H111" s="70"/>
    </row>
    <row r="112" spans="1:8" s="9" customFormat="1" ht="8.25" x14ac:dyDescent="0.2">
      <c r="A112" s="45"/>
      <c r="B112" s="49"/>
      <c r="C112" s="81"/>
      <c r="D112" s="39"/>
      <c r="E112" s="60"/>
      <c r="F112" s="28"/>
      <c r="H112" s="70"/>
    </row>
    <row r="113" spans="1:8" s="9" customFormat="1" ht="8.25" x14ac:dyDescent="0.2">
      <c r="A113" s="45"/>
      <c r="B113" s="49"/>
      <c r="C113" s="81"/>
      <c r="D113" s="39"/>
      <c r="E113" s="78" t="s">
        <v>23</v>
      </c>
      <c r="G113" s="62"/>
      <c r="H113" s="70"/>
    </row>
    <row r="114" spans="1:8" s="9" customFormat="1" ht="9" x14ac:dyDescent="0.2">
      <c r="A114" s="45"/>
      <c r="B114" s="49"/>
      <c r="C114" s="81"/>
      <c r="D114" s="39"/>
      <c r="E114" s="7"/>
      <c r="F114" s="28"/>
      <c r="H114" s="70"/>
    </row>
    <row r="115" spans="1:8" s="9" customFormat="1" ht="20.25" customHeight="1" x14ac:dyDescent="0.2">
      <c r="A115" s="112" t="s">
        <v>71</v>
      </c>
      <c r="B115" s="49"/>
      <c r="C115" s="72" t="s">
        <v>73</v>
      </c>
      <c r="D115" s="39"/>
      <c r="E115" s="78" t="s">
        <v>74</v>
      </c>
      <c r="F115" s="76"/>
      <c r="G115" s="77">
        <f>SUM(G117:G120)</f>
        <v>45209.79</v>
      </c>
      <c r="H115" s="70"/>
    </row>
    <row r="116" spans="1:8" s="9" customFormat="1" ht="20.25" customHeight="1" x14ac:dyDescent="0.2">
      <c r="A116" s="112"/>
      <c r="B116" s="49"/>
      <c r="C116" s="72"/>
      <c r="D116" s="39"/>
      <c r="E116" s="78" t="s">
        <v>7</v>
      </c>
      <c r="F116" s="91"/>
      <c r="G116" s="62"/>
      <c r="H116" s="70"/>
    </row>
    <row r="117" spans="1:8" s="9" customFormat="1" ht="9" x14ac:dyDescent="0.2">
      <c r="A117" s="112"/>
      <c r="B117" s="49"/>
      <c r="C117" s="72"/>
      <c r="D117" s="39"/>
      <c r="E117" s="105" t="s">
        <v>75</v>
      </c>
      <c r="G117" s="85">
        <v>13288.02</v>
      </c>
      <c r="H117" s="70"/>
    </row>
    <row r="118" spans="1:8" s="9" customFormat="1" ht="9" x14ac:dyDescent="0.2">
      <c r="A118" s="112"/>
      <c r="B118" s="49"/>
      <c r="C118" s="72"/>
      <c r="D118" s="39"/>
      <c r="E118" s="113"/>
      <c r="G118" s="114"/>
      <c r="H118" s="70"/>
    </row>
    <row r="119" spans="1:8" s="9" customFormat="1" ht="12" customHeight="1" x14ac:dyDescent="0.2">
      <c r="A119" s="45"/>
      <c r="B119" s="49"/>
      <c r="C119" s="81"/>
      <c r="D119" s="39"/>
      <c r="E119" s="105" t="s">
        <v>76</v>
      </c>
      <c r="G119" s="85">
        <f>19651.6+11.6</f>
        <v>19663.199999999997</v>
      </c>
      <c r="H119" s="70"/>
    </row>
    <row r="120" spans="1:8" s="9" customFormat="1" ht="20.25" customHeight="1" x14ac:dyDescent="0.2">
      <c r="A120" s="45"/>
      <c r="B120" s="49"/>
      <c r="C120" s="81"/>
      <c r="D120" s="39"/>
      <c r="E120" s="105" t="s">
        <v>77</v>
      </c>
      <c r="G120" s="85">
        <v>12258.57</v>
      </c>
      <c r="H120" s="70"/>
    </row>
    <row r="121" spans="1:8" s="9" customFormat="1" ht="8.25" x14ac:dyDescent="0.2">
      <c r="A121" s="45"/>
      <c r="B121" s="49"/>
      <c r="C121" s="81"/>
      <c r="D121" s="39"/>
      <c r="E121" s="78"/>
      <c r="G121" s="62"/>
      <c r="H121" s="70"/>
    </row>
    <row r="122" spans="1:8" s="9" customFormat="1" ht="12" customHeight="1" x14ac:dyDescent="0.2">
      <c r="A122" s="116" t="s">
        <v>80</v>
      </c>
      <c r="B122" s="117"/>
      <c r="C122" s="117" t="s">
        <v>81</v>
      </c>
      <c r="D122" s="39"/>
      <c r="E122" s="112" t="s">
        <v>82</v>
      </c>
      <c r="F122" s="76">
        <v>850000</v>
      </c>
      <c r="G122" s="77">
        <v>552310.17000000004</v>
      </c>
      <c r="H122" s="121"/>
    </row>
    <row r="123" spans="1:8" s="9" customFormat="1" ht="8.25" x14ac:dyDescent="0.2">
      <c r="A123" s="45"/>
      <c r="B123" s="49"/>
      <c r="C123" s="50"/>
      <c r="D123" s="28"/>
      <c r="E123" s="60"/>
      <c r="F123" s="28"/>
      <c r="G123" s="28"/>
      <c r="H123" s="68"/>
    </row>
    <row r="124" spans="1:8" s="9" customFormat="1" ht="33" x14ac:dyDescent="0.2">
      <c r="A124" s="45"/>
      <c r="B124" s="49"/>
      <c r="C124" s="50"/>
      <c r="D124" s="27"/>
      <c r="E124" s="69" t="s">
        <v>83</v>
      </c>
      <c r="F124" s="28"/>
      <c r="G124" s="28"/>
      <c r="H124" s="68"/>
    </row>
    <row r="125" spans="1:8" s="9" customFormat="1" ht="9" x14ac:dyDescent="0.2">
      <c r="A125" s="45"/>
      <c r="B125" s="49"/>
      <c r="C125" s="50"/>
      <c r="D125" s="28"/>
      <c r="E125" s="105"/>
      <c r="F125" s="39"/>
      <c r="G125" s="80"/>
      <c r="H125" s="70"/>
    </row>
    <row r="126" spans="1:8" s="9" customFormat="1" ht="12.75" customHeight="1" x14ac:dyDescent="0.2">
      <c r="A126" s="45" t="s">
        <v>84</v>
      </c>
      <c r="B126" s="49"/>
      <c r="C126" s="63" t="s">
        <v>28</v>
      </c>
      <c r="D126" s="64"/>
      <c r="E126" s="65" t="s">
        <v>85</v>
      </c>
      <c r="F126" s="66">
        <v>205000</v>
      </c>
      <c r="G126" s="67">
        <v>684827.24</v>
      </c>
      <c r="H126" s="73">
        <f>IF(F126&gt;0,G126/F126,"-")</f>
        <v>3.3406206829268292</v>
      </c>
    </row>
    <row r="127" spans="1:8" s="9" customFormat="1" ht="8.25" x14ac:dyDescent="0.2">
      <c r="A127" s="45"/>
      <c r="B127" s="49"/>
      <c r="C127" s="50"/>
      <c r="D127" s="28"/>
      <c r="E127" s="60"/>
      <c r="F127" s="28"/>
      <c r="H127" s="70"/>
    </row>
    <row r="128" spans="1:8" s="9" customFormat="1" ht="12.75" customHeight="1" x14ac:dyDescent="0.2">
      <c r="A128" s="107" t="s">
        <v>86</v>
      </c>
      <c r="B128" s="49"/>
      <c r="C128" s="63"/>
      <c r="D128" s="64"/>
      <c r="E128" s="65" t="s">
        <v>87</v>
      </c>
      <c r="F128" s="74">
        <f>F132+F134</f>
        <v>754550</v>
      </c>
      <c r="G128" s="75">
        <f>G132+G134</f>
        <v>1152865.3600000001</v>
      </c>
      <c r="H128" s="73">
        <f>IF(F128&gt;0,G128/F128,"-")</f>
        <v>1.5278846464780333</v>
      </c>
    </row>
    <row r="129" spans="1:8" s="5" customFormat="1" ht="12.75" customHeight="1" x14ac:dyDescent="0.2">
      <c r="A129" s="49"/>
      <c r="B129" s="49"/>
      <c r="C129" s="72"/>
      <c r="D129" s="39"/>
      <c r="E129" s="108"/>
      <c r="F129" s="109"/>
      <c r="G129" s="110"/>
      <c r="H129" s="111"/>
    </row>
    <row r="130" spans="1:8" s="9" customFormat="1" ht="8.25" x14ac:dyDescent="0.2">
      <c r="A130" s="45"/>
      <c r="B130" s="49"/>
      <c r="C130" s="81"/>
      <c r="D130" s="39"/>
      <c r="E130" s="78" t="s">
        <v>23</v>
      </c>
      <c r="G130" s="62"/>
      <c r="H130" s="70"/>
    </row>
    <row r="131" spans="1:8" s="9" customFormat="1" ht="8.25" x14ac:dyDescent="0.2">
      <c r="A131" s="45"/>
      <c r="B131" s="49"/>
      <c r="D131" s="39"/>
      <c r="E131" s="78"/>
      <c r="G131" s="62"/>
      <c r="H131" s="70"/>
    </row>
    <row r="132" spans="1:8" s="9" customFormat="1" ht="13.5" customHeight="1" x14ac:dyDescent="0.2">
      <c r="A132" s="45" t="s">
        <v>86</v>
      </c>
      <c r="B132" s="49"/>
      <c r="C132" s="63" t="s">
        <v>88</v>
      </c>
      <c r="D132" s="39"/>
      <c r="E132" s="78" t="s">
        <v>89</v>
      </c>
      <c r="F132" s="76">
        <v>615000</v>
      </c>
      <c r="G132" s="77">
        <v>799932.29</v>
      </c>
      <c r="H132" s="70"/>
    </row>
    <row r="133" spans="1:8" s="9" customFormat="1" ht="8.25" x14ac:dyDescent="0.2">
      <c r="A133" s="45"/>
      <c r="B133" s="49"/>
      <c r="C133" s="63"/>
      <c r="D133" s="39"/>
      <c r="E133" s="78"/>
      <c r="F133" s="122"/>
      <c r="G133" s="62"/>
      <c r="H133" s="70"/>
    </row>
    <row r="134" spans="1:8" s="9" customFormat="1" ht="9" x14ac:dyDescent="0.2">
      <c r="A134" s="45" t="s">
        <v>86</v>
      </c>
      <c r="B134" s="49"/>
      <c r="C134" s="72" t="s">
        <v>90</v>
      </c>
      <c r="D134" s="39"/>
      <c r="E134" s="78" t="s">
        <v>87</v>
      </c>
      <c r="F134" s="76">
        <v>139550</v>
      </c>
      <c r="G134" s="85">
        <v>352933.07</v>
      </c>
      <c r="H134" s="70"/>
    </row>
    <row r="135" spans="1:8" s="9" customFormat="1" ht="9" x14ac:dyDescent="0.2">
      <c r="A135" s="45"/>
      <c r="B135" s="49"/>
      <c r="C135" s="81"/>
      <c r="D135" s="28"/>
      <c r="E135" s="123"/>
      <c r="F135" s="28"/>
      <c r="H135" s="70"/>
    </row>
    <row r="136" spans="1:8" s="9" customFormat="1" ht="8.25" x14ac:dyDescent="0.2">
      <c r="A136" s="45"/>
      <c r="B136" s="49"/>
      <c r="C136" s="50"/>
      <c r="D136" s="28"/>
      <c r="E136" s="60" t="s">
        <v>7</v>
      </c>
      <c r="G136" s="62"/>
      <c r="H136" s="70"/>
    </row>
    <row r="137" spans="1:8" s="9" customFormat="1" ht="12" customHeight="1" x14ac:dyDescent="0.2">
      <c r="A137" s="45"/>
      <c r="B137" s="49"/>
      <c r="C137" s="50"/>
      <c r="D137" s="28"/>
      <c r="E137" s="105" t="s">
        <v>91</v>
      </c>
      <c r="F137" s="87"/>
      <c r="G137" s="85">
        <f>10956.53+38768.85</f>
        <v>49725.38</v>
      </c>
      <c r="H137" s="103"/>
    </row>
    <row r="138" spans="1:8" s="9" customFormat="1" ht="9" x14ac:dyDescent="0.2">
      <c r="A138" s="45"/>
      <c r="B138" s="49"/>
      <c r="C138" s="50"/>
      <c r="D138" s="28"/>
      <c r="E138" s="113"/>
      <c r="F138" s="87"/>
      <c r="G138" s="114"/>
      <c r="H138" s="103"/>
    </row>
    <row r="139" spans="1:8" s="87" customFormat="1" ht="9" x14ac:dyDescent="0.2">
      <c r="A139" s="82"/>
      <c r="B139" s="83"/>
      <c r="C139" s="84"/>
      <c r="D139" s="97"/>
      <c r="E139" s="124" t="s">
        <v>92</v>
      </c>
      <c r="G139" s="85">
        <f>96000.11+1039</f>
        <v>97039.11</v>
      </c>
      <c r="H139" s="103"/>
    </row>
    <row r="140" spans="1:8" s="87" customFormat="1" ht="9" x14ac:dyDescent="0.2">
      <c r="A140" s="82"/>
      <c r="B140" s="83"/>
      <c r="D140" s="97"/>
      <c r="E140" s="124" t="s">
        <v>94</v>
      </c>
      <c r="G140" s="85">
        <v>48437.3</v>
      </c>
      <c r="H140" s="103"/>
    </row>
    <row r="141" spans="1:8" s="87" customFormat="1" ht="9" x14ac:dyDescent="0.2">
      <c r="A141" s="82"/>
      <c r="B141" s="83"/>
      <c r="C141" s="84"/>
      <c r="D141" s="97"/>
      <c r="E141" s="124" t="s">
        <v>93</v>
      </c>
      <c r="G141" s="85">
        <v>42350.92</v>
      </c>
      <c r="H141" s="103"/>
    </row>
    <row r="142" spans="1:8" s="87" customFormat="1" ht="9" x14ac:dyDescent="0.2">
      <c r="A142" s="82"/>
      <c r="B142" s="83"/>
      <c r="C142" s="84"/>
      <c r="D142" s="97"/>
      <c r="E142" s="125"/>
      <c r="G142" s="126"/>
      <c r="H142" s="103"/>
    </row>
    <row r="143" spans="1:8" s="9" customFormat="1" ht="12.75" customHeight="1" x14ac:dyDescent="0.2">
      <c r="A143" s="112" t="s">
        <v>95</v>
      </c>
      <c r="B143" s="49"/>
      <c r="C143" s="63"/>
      <c r="D143" s="64"/>
      <c r="E143" s="65" t="s">
        <v>96</v>
      </c>
      <c r="F143" s="74">
        <f>F145</f>
        <v>264780</v>
      </c>
      <c r="G143" s="75">
        <f>G145</f>
        <v>286607.40000000002</v>
      </c>
      <c r="H143" s="73">
        <f>IF(F143&gt;0,G143/F143,"-")</f>
        <v>1.0824359845909812</v>
      </c>
    </row>
    <row r="144" spans="1:8" s="9" customFormat="1" ht="6" customHeight="1" x14ac:dyDescent="0.2">
      <c r="A144" s="112"/>
      <c r="B144" s="49"/>
      <c r="C144" s="63"/>
      <c r="D144" s="39"/>
      <c r="E144" s="108"/>
      <c r="F144" s="109"/>
      <c r="G144" s="110"/>
      <c r="H144" s="111"/>
    </row>
    <row r="145" spans="1:10" s="133" customFormat="1" ht="12.75" customHeight="1" x14ac:dyDescent="0.2">
      <c r="A145" s="112" t="s">
        <v>95</v>
      </c>
      <c r="B145" s="127"/>
      <c r="C145" s="63" t="s">
        <v>88</v>
      </c>
      <c r="D145" s="128"/>
      <c r="E145" s="129" t="s">
        <v>89</v>
      </c>
      <c r="F145" s="76">
        <v>264780</v>
      </c>
      <c r="G145" s="77">
        <v>286607.40000000002</v>
      </c>
      <c r="H145" s="130"/>
      <c r="I145" s="131"/>
      <c r="J145" s="132"/>
    </row>
    <row r="146" spans="1:10" s="133" customFormat="1" ht="4.5" customHeight="1" x14ac:dyDescent="0.2">
      <c r="A146" s="112"/>
      <c r="B146" s="127"/>
      <c r="C146" s="63"/>
      <c r="D146" s="128"/>
      <c r="E146" s="129"/>
      <c r="F146" s="91"/>
      <c r="G146" s="80"/>
      <c r="H146" s="130"/>
      <c r="I146" s="131"/>
      <c r="J146" s="132"/>
    </row>
    <row r="147" spans="1:10" s="9" customFormat="1" ht="12.75" customHeight="1" x14ac:dyDescent="0.2">
      <c r="A147" s="112" t="s">
        <v>97</v>
      </c>
      <c r="B147" s="49"/>
      <c r="C147" s="63"/>
      <c r="D147" s="64"/>
      <c r="E147" s="65" t="s">
        <v>98</v>
      </c>
      <c r="F147" s="74">
        <f>F149</f>
        <v>839266</v>
      </c>
      <c r="G147" s="75">
        <f>G149</f>
        <v>840081.63</v>
      </c>
      <c r="H147" s="73">
        <f>IF(F147&gt;0,G147/F147,"-")</f>
        <v>1.0009718372959229</v>
      </c>
    </row>
    <row r="148" spans="1:10" s="9" customFormat="1" ht="6" customHeight="1" x14ac:dyDescent="0.2">
      <c r="A148" s="112"/>
      <c r="B148" s="49"/>
      <c r="C148" s="63"/>
      <c r="D148" s="39"/>
      <c r="E148" s="108"/>
      <c r="F148" s="109"/>
      <c r="G148" s="110"/>
      <c r="H148" s="111"/>
    </row>
    <row r="149" spans="1:10" s="9" customFormat="1" ht="14.25" customHeight="1" x14ac:dyDescent="0.2">
      <c r="A149" s="112" t="s">
        <v>97</v>
      </c>
      <c r="B149" s="49"/>
      <c r="C149" s="63" t="s">
        <v>99</v>
      </c>
      <c r="D149" s="39"/>
      <c r="E149" s="78" t="s">
        <v>100</v>
      </c>
      <c r="F149" s="76">
        <v>839266</v>
      </c>
      <c r="G149" s="77">
        <v>840081.63</v>
      </c>
      <c r="H149" s="111"/>
    </row>
    <row r="150" spans="1:10" s="9" customFormat="1" ht="6" customHeight="1" x14ac:dyDescent="0.2">
      <c r="A150" s="112"/>
      <c r="B150" s="49"/>
      <c r="C150" s="63"/>
      <c r="D150" s="39"/>
      <c r="E150" s="108"/>
      <c r="F150" s="109"/>
      <c r="G150" s="110"/>
      <c r="H150" s="111"/>
    </row>
    <row r="151" spans="1:10" s="9" customFormat="1" ht="12.75" customHeight="1" x14ac:dyDescent="0.2">
      <c r="A151" s="45" t="s">
        <v>101</v>
      </c>
      <c r="B151" s="49"/>
      <c r="C151" s="63" t="s">
        <v>102</v>
      </c>
      <c r="D151" s="64"/>
      <c r="E151" s="65" t="s">
        <v>103</v>
      </c>
      <c r="F151" s="74">
        <v>0</v>
      </c>
      <c r="G151" s="67">
        <v>-3448.15</v>
      </c>
      <c r="H151" s="73" t="str">
        <f>IF(F151&gt;0,G151/F151,"-")</f>
        <v>-</v>
      </c>
    </row>
    <row r="152" spans="1:10" s="9" customFormat="1" ht="8.25" x14ac:dyDescent="0.2">
      <c r="A152" s="45"/>
      <c r="B152" s="49"/>
      <c r="C152" s="50"/>
      <c r="D152" s="28"/>
      <c r="E152" s="60"/>
      <c r="F152" s="28"/>
      <c r="H152" s="70"/>
    </row>
    <row r="153" spans="1:10" s="9" customFormat="1" ht="12.75" customHeight="1" x14ac:dyDescent="0.2">
      <c r="A153" s="45" t="s">
        <v>104</v>
      </c>
      <c r="B153" s="49"/>
      <c r="C153" s="63" t="s">
        <v>105</v>
      </c>
      <c r="D153" s="64"/>
      <c r="E153" s="65" t="s">
        <v>106</v>
      </c>
      <c r="F153" s="74">
        <f>F156+F160</f>
        <v>8187000</v>
      </c>
      <c r="G153" s="75">
        <f>G156+G160</f>
        <v>9250921.0800000001</v>
      </c>
      <c r="H153" s="73">
        <f>IF(F153&gt;0,G153/F153,"-")</f>
        <v>1.1299524954195677</v>
      </c>
    </row>
    <row r="154" spans="1:10" s="5" customFormat="1" ht="8.25" x14ac:dyDescent="0.2">
      <c r="A154" s="49"/>
      <c r="B154" s="49"/>
      <c r="C154" s="72"/>
      <c r="D154" s="39"/>
      <c r="E154" s="108"/>
      <c r="F154" s="109"/>
      <c r="G154" s="110"/>
      <c r="H154" s="111"/>
    </row>
    <row r="155" spans="1:10" s="9" customFormat="1" ht="8.25" x14ac:dyDescent="0.2">
      <c r="A155" s="45"/>
      <c r="B155" s="49"/>
      <c r="C155" s="50"/>
      <c r="D155" s="28"/>
      <c r="E155" s="60" t="s">
        <v>23</v>
      </c>
      <c r="H155" s="70"/>
    </row>
    <row r="156" spans="1:10" s="9" customFormat="1" ht="11.25" customHeight="1" x14ac:dyDescent="0.2">
      <c r="A156" s="45" t="s">
        <v>107</v>
      </c>
      <c r="B156" s="49"/>
      <c r="C156" s="63" t="s">
        <v>105</v>
      </c>
      <c r="D156" s="28"/>
      <c r="E156" s="60" t="s">
        <v>108</v>
      </c>
      <c r="F156" s="76">
        <v>7315000</v>
      </c>
      <c r="G156" s="77">
        <v>8097734.0999999996</v>
      </c>
      <c r="H156" s="134">
        <f>IF(F156&gt;0,G156/F156,"-")</f>
        <v>1.1070039781271359</v>
      </c>
    </row>
    <row r="157" spans="1:10" s="5" customFormat="1" ht="8.25" x14ac:dyDescent="0.2">
      <c r="A157" s="49"/>
      <c r="B157" s="49"/>
      <c r="C157" s="81"/>
      <c r="D157" s="39"/>
      <c r="E157" s="135"/>
      <c r="G157" s="80"/>
      <c r="H157" s="106"/>
    </row>
    <row r="158" spans="1:10" s="5" customFormat="1" ht="33" x14ac:dyDescent="0.2">
      <c r="A158" s="49"/>
      <c r="B158" s="49"/>
      <c r="C158" s="81"/>
      <c r="D158" s="39"/>
      <c r="E158" s="79" t="s">
        <v>157</v>
      </c>
      <c r="G158" s="80"/>
      <c r="H158" s="106"/>
    </row>
    <row r="159" spans="1:10" s="5" customFormat="1" ht="8.25" x14ac:dyDescent="0.2">
      <c r="A159" s="49"/>
      <c r="B159" s="49"/>
      <c r="C159" s="81"/>
      <c r="D159" s="39"/>
      <c r="E159" s="135"/>
      <c r="G159" s="80"/>
      <c r="H159" s="106"/>
    </row>
    <row r="160" spans="1:10" s="9" customFormat="1" ht="11.25" customHeight="1" x14ac:dyDescent="0.2">
      <c r="A160" s="45" t="s">
        <v>109</v>
      </c>
      <c r="B160" s="49"/>
      <c r="C160" s="63" t="s">
        <v>105</v>
      </c>
      <c r="D160" s="28"/>
      <c r="E160" s="60" t="s">
        <v>110</v>
      </c>
      <c r="F160" s="76">
        <v>872000</v>
      </c>
      <c r="G160" s="77">
        <f>SUM(G166:G169)</f>
        <v>1153186.98</v>
      </c>
      <c r="H160" s="134">
        <f>IF(F160&gt;0,G160/F160,"-")</f>
        <v>1.322462133027523</v>
      </c>
    </row>
    <row r="161" spans="1:8" s="9" customFormat="1" ht="8.25" x14ac:dyDescent="0.2">
      <c r="A161" s="45"/>
      <c r="B161" s="49"/>
      <c r="C161" s="50"/>
      <c r="D161" s="28"/>
      <c r="E161" s="60"/>
      <c r="G161" s="62"/>
      <c r="H161" s="70"/>
    </row>
    <row r="162" spans="1:8" s="9" customFormat="1" ht="126.6" customHeight="1" x14ac:dyDescent="0.2">
      <c r="A162" s="45"/>
      <c r="B162" s="49"/>
      <c r="C162" s="50"/>
      <c r="D162" s="39"/>
      <c r="E162" s="79" t="s">
        <v>161</v>
      </c>
      <c r="G162" s="62"/>
      <c r="H162" s="70"/>
    </row>
    <row r="163" spans="1:8" s="9" customFormat="1" ht="8.25" x14ac:dyDescent="0.2">
      <c r="A163" s="45"/>
      <c r="B163" s="49"/>
      <c r="C163" s="50"/>
      <c r="D163" s="28"/>
      <c r="E163" s="60"/>
      <c r="G163" s="62"/>
      <c r="H163" s="70"/>
    </row>
    <row r="164" spans="1:8" s="9" customFormat="1" ht="9" x14ac:dyDescent="0.2">
      <c r="A164" s="45"/>
      <c r="B164" s="49"/>
      <c r="C164" s="50"/>
      <c r="D164" s="28"/>
      <c r="F164" s="119"/>
      <c r="G164" s="120"/>
      <c r="H164" s="70"/>
    </row>
    <row r="165" spans="1:8" s="9" customFormat="1" ht="9" x14ac:dyDescent="0.2">
      <c r="A165" s="45"/>
      <c r="B165" s="49"/>
      <c r="C165" s="50"/>
      <c r="D165" s="28"/>
      <c r="E165" s="60" t="s">
        <v>7</v>
      </c>
      <c r="F165" s="119"/>
      <c r="G165" s="120"/>
      <c r="H165" s="70"/>
    </row>
    <row r="166" spans="1:8" s="87" customFormat="1" ht="9" x14ac:dyDescent="0.2">
      <c r="A166" s="82"/>
      <c r="B166" s="83"/>
      <c r="C166" s="84"/>
      <c r="D166" s="97"/>
      <c r="E166" s="85" t="s">
        <v>158</v>
      </c>
      <c r="G166" s="85">
        <v>587595.85</v>
      </c>
      <c r="H166" s="103"/>
    </row>
    <row r="167" spans="1:8" s="87" customFormat="1" ht="9" x14ac:dyDescent="0.2">
      <c r="A167" s="82"/>
      <c r="B167" s="83"/>
      <c r="C167" s="84"/>
      <c r="D167" s="97"/>
      <c r="E167" s="85" t="s">
        <v>159</v>
      </c>
      <c r="G167" s="85">
        <v>296303.65000000002</v>
      </c>
      <c r="H167" s="103"/>
    </row>
    <row r="168" spans="1:8" s="87" customFormat="1" ht="9" x14ac:dyDescent="0.2">
      <c r="A168" s="82"/>
      <c r="B168" s="83"/>
      <c r="C168" s="84"/>
      <c r="D168" s="97"/>
      <c r="E168" s="85" t="s">
        <v>160</v>
      </c>
      <c r="G168" s="85">
        <v>150487.48000000001</v>
      </c>
      <c r="H168" s="103"/>
    </row>
    <row r="169" spans="1:8" s="87" customFormat="1" ht="18" x14ac:dyDescent="0.2">
      <c r="A169" s="82"/>
      <c r="B169" s="83"/>
      <c r="C169" s="84"/>
      <c r="D169" s="97"/>
      <c r="E169" s="105" t="s">
        <v>111</v>
      </c>
      <c r="G169" s="85">
        <v>118800</v>
      </c>
      <c r="H169" s="103"/>
    </row>
    <row r="170" spans="1:8" s="87" customFormat="1" ht="9" x14ac:dyDescent="0.2">
      <c r="A170" s="82"/>
      <c r="B170" s="83"/>
      <c r="C170" s="84"/>
      <c r="D170" s="97"/>
      <c r="E170" s="105"/>
      <c r="F170" s="86"/>
      <c r="G170" s="114"/>
      <c r="H170" s="103"/>
    </row>
    <row r="171" spans="1:8" s="9" customFormat="1" ht="24.75" customHeight="1" x14ac:dyDescent="0.15">
      <c r="A171" s="45" t="s">
        <v>112</v>
      </c>
      <c r="B171" s="136"/>
      <c r="C171" s="137"/>
      <c r="D171" s="64"/>
      <c r="E171" s="65" t="s">
        <v>113</v>
      </c>
      <c r="F171" s="74">
        <f>SUM(F174)</f>
        <v>0</v>
      </c>
      <c r="G171" s="75">
        <f>SUM(G174)</f>
        <v>0.74</v>
      </c>
      <c r="H171" s="73" t="str">
        <f>IF(F171&gt;0,G171/F171,"-")</f>
        <v>-</v>
      </c>
    </row>
    <row r="172" spans="1:8" s="9" customFormat="1" ht="11.25" customHeight="1" x14ac:dyDescent="0.15">
      <c r="A172" s="138"/>
      <c r="B172" s="136"/>
      <c r="C172" s="137"/>
      <c r="D172" s="28"/>
      <c r="E172" s="60"/>
      <c r="F172" s="28"/>
      <c r="H172" s="70"/>
    </row>
    <row r="173" spans="1:8" s="9" customFormat="1" ht="12.75" customHeight="1" x14ac:dyDescent="0.15">
      <c r="A173" s="138"/>
      <c r="B173" s="136"/>
      <c r="C173" s="137"/>
      <c r="D173" s="28"/>
      <c r="E173" s="60" t="s">
        <v>23</v>
      </c>
      <c r="H173" s="70"/>
    </row>
    <row r="174" spans="1:8" s="9" customFormat="1" ht="16.5" customHeight="1" x14ac:dyDescent="0.15">
      <c r="A174" s="45" t="s">
        <v>114</v>
      </c>
      <c r="B174" s="136"/>
      <c r="C174" s="63" t="s">
        <v>115</v>
      </c>
      <c r="D174" s="28"/>
      <c r="E174" s="78" t="s">
        <v>116</v>
      </c>
      <c r="F174" s="76"/>
      <c r="G174" s="77">
        <v>0.74</v>
      </c>
      <c r="H174" s="139"/>
    </row>
    <row r="175" spans="1:8" s="9" customFormat="1" ht="6.75" customHeight="1" x14ac:dyDescent="0.2">
      <c r="A175" s="45"/>
      <c r="B175" s="49"/>
      <c r="C175" s="50"/>
      <c r="D175" s="28"/>
      <c r="E175" s="60"/>
      <c r="F175" s="28"/>
      <c r="H175" s="70"/>
    </row>
    <row r="176" spans="1:8" s="15" customFormat="1" ht="18.75" customHeight="1" x14ac:dyDescent="0.2">
      <c r="A176" s="45" t="s">
        <v>117</v>
      </c>
      <c r="B176" s="49"/>
      <c r="C176" s="50"/>
      <c r="D176" s="153" t="s">
        <v>118</v>
      </c>
      <c r="E176" s="153"/>
      <c r="F176" s="46">
        <f>F180</f>
        <v>2333627</v>
      </c>
      <c r="G176" s="47">
        <f>G180</f>
        <v>2973531.98</v>
      </c>
      <c r="H176" s="48">
        <f>IF(F176&gt;0,G176/F176,"-")</f>
        <v>1.274210480081007</v>
      </c>
    </row>
    <row r="177" spans="1:8" s="15" customFormat="1" ht="8.25" x14ac:dyDescent="0.2">
      <c r="A177" s="45"/>
      <c r="B177" s="49"/>
      <c r="C177" s="50"/>
      <c r="D177" s="13"/>
      <c r="E177" s="60"/>
      <c r="F177" s="13"/>
      <c r="G177" s="13"/>
      <c r="H177" s="14"/>
    </row>
    <row r="178" spans="1:8" s="15" customFormat="1" ht="12.75" customHeight="1" x14ac:dyDescent="0.2">
      <c r="A178" s="45"/>
      <c r="B178" s="49"/>
      <c r="C178" s="50"/>
      <c r="D178" s="13"/>
      <c r="E178" s="17" t="s">
        <v>21</v>
      </c>
      <c r="F178" s="54">
        <f>IF(F30=0,"-",F176/F30)</f>
        <v>5.8264533451072804E-2</v>
      </c>
      <c r="G178" s="54">
        <f>IF(G30=0,"-",G176/G30)</f>
        <v>6.6339218334207056E-2</v>
      </c>
      <c r="H178" s="14"/>
    </row>
    <row r="179" spans="1:8" s="15" customFormat="1" ht="8.25" x14ac:dyDescent="0.2">
      <c r="A179" s="45"/>
      <c r="B179" s="49"/>
      <c r="C179" s="50"/>
      <c r="D179" s="13"/>
      <c r="E179" s="60"/>
      <c r="F179" s="13"/>
      <c r="G179" s="13"/>
      <c r="H179" s="14"/>
    </row>
    <row r="180" spans="1:8" s="15" customFormat="1" ht="18.75" customHeight="1" x14ac:dyDescent="0.2">
      <c r="A180" s="45" t="s">
        <v>119</v>
      </c>
      <c r="B180" s="49"/>
      <c r="C180" s="50"/>
      <c r="D180" s="153" t="s">
        <v>120</v>
      </c>
      <c r="E180" s="153"/>
      <c r="F180" s="46">
        <f>F185+F195+F210</f>
        <v>2333627</v>
      </c>
      <c r="G180" s="47">
        <f>G185+G195+G210</f>
        <v>2973531.98</v>
      </c>
      <c r="H180" s="48">
        <f>IF(F180&gt;0,G180/F180,"-")</f>
        <v>1.274210480081007</v>
      </c>
    </row>
    <row r="181" spans="1:8" s="15" customFormat="1" ht="8.25" x14ac:dyDescent="0.2">
      <c r="A181" s="45"/>
      <c r="B181" s="49"/>
      <c r="C181" s="50"/>
      <c r="D181" s="13"/>
      <c r="E181" s="60"/>
      <c r="F181" s="13"/>
      <c r="G181" s="13"/>
      <c r="H181" s="14"/>
    </row>
    <row r="182" spans="1:8" s="15" customFormat="1" ht="12.75" customHeight="1" x14ac:dyDescent="0.2">
      <c r="A182" s="45"/>
      <c r="B182" s="49"/>
      <c r="C182" s="50"/>
      <c r="D182" s="13"/>
      <c r="E182" s="17" t="s">
        <v>21</v>
      </c>
      <c r="F182" s="54">
        <f>IF(F$176=0,"-",F180/F$176)</f>
        <v>1</v>
      </c>
      <c r="G182" s="54">
        <f>IF(G$176=0,"-",G180/G$176)</f>
        <v>1</v>
      </c>
      <c r="H182" s="53"/>
    </row>
    <row r="183" spans="1:8" s="15" customFormat="1" ht="12.75" customHeight="1" x14ac:dyDescent="0.2">
      <c r="A183" s="45"/>
      <c r="B183" s="49"/>
      <c r="C183" s="50"/>
      <c r="D183" s="13"/>
      <c r="E183" s="45" t="s">
        <v>23</v>
      </c>
      <c r="F183" s="55"/>
      <c r="G183" s="55"/>
      <c r="H183" s="53"/>
    </row>
    <row r="184" spans="1:8" s="15" customFormat="1" ht="8.25" x14ac:dyDescent="0.2">
      <c r="A184" s="45"/>
      <c r="B184" s="49"/>
      <c r="C184" s="50"/>
      <c r="D184" s="13"/>
      <c r="E184" s="60"/>
      <c r="F184" s="13"/>
      <c r="G184" s="13"/>
      <c r="H184" s="14"/>
    </row>
    <row r="185" spans="1:8" s="15" customFormat="1" ht="12.75" customHeight="1" x14ac:dyDescent="0.2">
      <c r="A185" s="45" t="s">
        <v>121</v>
      </c>
      <c r="B185" s="49"/>
      <c r="C185" s="63" t="s">
        <v>122</v>
      </c>
      <c r="D185" s="56" t="s">
        <v>24</v>
      </c>
      <c r="E185" s="140" t="s">
        <v>123</v>
      </c>
      <c r="F185" s="141">
        <v>250427</v>
      </c>
      <c r="G185" s="58">
        <f>SUM(G190:G193)</f>
        <v>260286.96000000002</v>
      </c>
      <c r="H185" s="59">
        <f>IF(F185&gt;0,G185/F185,"-")</f>
        <v>1.0393725916135241</v>
      </c>
    </row>
    <row r="186" spans="1:8" s="15" customFormat="1" ht="8.25" x14ac:dyDescent="0.2">
      <c r="A186" s="45"/>
      <c r="B186" s="49"/>
      <c r="C186" s="50"/>
      <c r="D186" s="13"/>
      <c r="E186" s="60"/>
      <c r="F186" s="13"/>
      <c r="G186" s="13"/>
      <c r="H186" s="14"/>
    </row>
    <row r="187" spans="1:8" s="15" customFormat="1" ht="12.75" customHeight="1" x14ac:dyDescent="0.2">
      <c r="A187" s="45"/>
      <c r="B187" s="49"/>
      <c r="C187" s="50"/>
      <c r="D187" s="13"/>
      <c r="E187" s="17" t="s">
        <v>21</v>
      </c>
      <c r="F187" s="54">
        <f>IF(F$180=0,"-",F185/F$180)</f>
        <v>0.10731235111695228</v>
      </c>
      <c r="G187" s="54">
        <f>IF(G$180=0,"-",G185/G$180)</f>
        <v>8.7534609262887433E-2</v>
      </c>
      <c r="H187" s="53"/>
    </row>
    <row r="188" spans="1:8" s="15" customFormat="1" ht="8.25" x14ac:dyDescent="0.2">
      <c r="A188" s="45"/>
      <c r="B188" s="49"/>
      <c r="C188" s="50"/>
      <c r="D188" s="13"/>
      <c r="E188" s="60"/>
      <c r="F188" s="13"/>
      <c r="H188" s="70"/>
    </row>
    <row r="189" spans="1:8" s="9" customFormat="1" ht="8.25" x14ac:dyDescent="0.2">
      <c r="A189" s="45"/>
      <c r="B189" s="49"/>
      <c r="C189" s="50"/>
      <c r="D189" s="28"/>
      <c r="E189" s="60" t="s">
        <v>124</v>
      </c>
      <c r="G189" s="62"/>
      <c r="H189" s="70"/>
    </row>
    <row r="190" spans="1:8" s="87" customFormat="1" ht="18" x14ac:dyDescent="0.2">
      <c r="A190" s="82"/>
      <c r="B190" s="83"/>
      <c r="C190" s="84"/>
      <c r="D190" s="97"/>
      <c r="E190" s="115" t="s">
        <v>149</v>
      </c>
      <c r="G190" s="85">
        <v>197500</v>
      </c>
      <c r="H190" s="103"/>
    </row>
    <row r="191" spans="1:8" s="87" customFormat="1" ht="10.15" customHeight="1" x14ac:dyDescent="0.2">
      <c r="A191" s="82"/>
      <c r="B191" s="83"/>
      <c r="C191" s="84"/>
      <c r="D191" s="97"/>
      <c r="E191" s="115" t="s">
        <v>162</v>
      </c>
      <c r="G191" s="85">
        <v>52926.83</v>
      </c>
      <c r="H191" s="103"/>
    </row>
    <row r="192" spans="1:8" s="87" customFormat="1" ht="10.15" customHeight="1" x14ac:dyDescent="0.2">
      <c r="A192" s="82"/>
      <c r="B192" s="83"/>
      <c r="C192" s="84"/>
      <c r="D192" s="97"/>
      <c r="E192" s="115" t="s">
        <v>148</v>
      </c>
      <c r="G192" s="85">
        <v>7257.68</v>
      </c>
      <c r="H192" s="103"/>
    </row>
    <row r="193" spans="1:8" s="87" customFormat="1" ht="9" x14ac:dyDescent="0.2">
      <c r="A193" s="82"/>
      <c r="B193" s="83"/>
      <c r="C193" s="84"/>
      <c r="D193" s="97"/>
      <c r="E193" s="115" t="s">
        <v>147</v>
      </c>
      <c r="G193" s="85">
        <v>2602.4499999999998</v>
      </c>
      <c r="H193" s="103"/>
    </row>
    <row r="194" spans="1:8" s="9" customFormat="1" ht="8.25" x14ac:dyDescent="0.2">
      <c r="A194" s="45"/>
      <c r="B194" s="49"/>
      <c r="C194" s="50"/>
      <c r="D194" s="28"/>
      <c r="E194" s="60"/>
      <c r="F194" s="28"/>
      <c r="H194" s="70"/>
    </row>
    <row r="195" spans="1:8" s="15" customFormat="1" ht="21" customHeight="1" x14ac:dyDescent="0.2">
      <c r="A195" s="107" t="s">
        <v>125</v>
      </c>
      <c r="B195" s="49"/>
      <c r="C195" s="63" t="s">
        <v>126</v>
      </c>
      <c r="D195" s="56" t="s">
        <v>26</v>
      </c>
      <c r="E195" s="140" t="s">
        <v>127</v>
      </c>
      <c r="F195" s="141">
        <v>1659200</v>
      </c>
      <c r="G195" s="58">
        <f>G204+G207+G208</f>
        <v>2289245.02</v>
      </c>
      <c r="H195" s="59">
        <f>IF(F195&gt;0,G195/F195,"-")</f>
        <v>1.3797281943105111</v>
      </c>
    </row>
    <row r="196" spans="1:8" s="15" customFormat="1" ht="8.25" x14ac:dyDescent="0.2">
      <c r="A196" s="45"/>
      <c r="B196" s="49"/>
      <c r="C196" s="50"/>
      <c r="D196" s="13"/>
      <c r="E196" s="60"/>
      <c r="F196" s="13"/>
      <c r="G196" s="13"/>
      <c r="H196" s="14"/>
    </row>
    <row r="197" spans="1:8" s="15" customFormat="1" ht="12.75" customHeight="1" x14ac:dyDescent="0.2">
      <c r="A197" s="45"/>
      <c r="B197" s="49"/>
      <c r="C197" s="50"/>
      <c r="D197" s="13"/>
      <c r="E197" s="17" t="s">
        <v>59</v>
      </c>
      <c r="F197" s="54">
        <f>IF(F$180=0,"-",F195/F$180)</f>
        <v>0.71099623033158255</v>
      </c>
      <c r="G197" s="54">
        <f>IF(G$180=0,"-",G195/G$180)</f>
        <v>0.76987402032245844</v>
      </c>
      <c r="H197" s="53"/>
    </row>
    <row r="198" spans="1:8" s="15" customFormat="1" ht="8.25" x14ac:dyDescent="0.2">
      <c r="A198" s="45"/>
      <c r="B198" s="49"/>
      <c r="C198" s="50"/>
      <c r="D198" s="13"/>
      <c r="E198" s="60"/>
      <c r="F198" s="13"/>
      <c r="G198" s="13"/>
      <c r="H198" s="14"/>
    </row>
    <row r="199" spans="1:8" s="9" customFormat="1" ht="40.15" customHeight="1" x14ac:dyDescent="0.2">
      <c r="A199" s="45"/>
      <c r="B199" s="49"/>
      <c r="C199" s="81"/>
      <c r="D199" s="28"/>
      <c r="E199" s="142" t="s">
        <v>128</v>
      </c>
      <c r="F199" s="28"/>
      <c r="G199" s="28"/>
      <c r="H199" s="68"/>
    </row>
    <row r="200" spans="1:8" s="9" customFormat="1" ht="8.25" x14ac:dyDescent="0.2">
      <c r="A200" s="45"/>
      <c r="B200" s="49"/>
      <c r="C200" s="50"/>
      <c r="D200" s="28"/>
      <c r="E200" s="143"/>
      <c r="F200" s="28"/>
      <c r="G200" s="28"/>
      <c r="H200" s="68"/>
    </row>
    <row r="201" spans="1:8" s="9" customFormat="1" ht="8.25" x14ac:dyDescent="0.2">
      <c r="A201" s="45"/>
      <c r="B201" s="49"/>
      <c r="C201" s="50"/>
      <c r="D201" s="28"/>
      <c r="E201" s="60" t="s">
        <v>23</v>
      </c>
      <c r="G201" s="62"/>
    </row>
    <row r="202" spans="1:8" s="9" customFormat="1" ht="8.25" x14ac:dyDescent="0.2">
      <c r="A202" s="45"/>
      <c r="B202" s="49"/>
      <c r="C202" s="50"/>
      <c r="D202" s="28"/>
      <c r="E202" s="78"/>
      <c r="F202" s="28"/>
      <c r="H202" s="70"/>
    </row>
    <row r="203" spans="1:8" s="9" customFormat="1" ht="16.5" x14ac:dyDescent="0.2">
      <c r="A203" s="80"/>
      <c r="B203" s="49"/>
      <c r="C203" s="81"/>
      <c r="E203" s="69" t="s">
        <v>129</v>
      </c>
      <c r="F203" s="28"/>
      <c r="G203" s="80"/>
      <c r="H203" s="70"/>
    </row>
    <row r="204" spans="1:8" s="9" customFormat="1" ht="8.25" x14ac:dyDescent="0.2">
      <c r="A204" s="80" t="s">
        <v>130</v>
      </c>
      <c r="B204" s="49"/>
      <c r="C204" s="50"/>
      <c r="E204" s="80" t="s">
        <v>131</v>
      </c>
      <c r="F204" s="28"/>
      <c r="G204" s="77">
        <v>167600.76999999999</v>
      </c>
      <c r="H204" s="70"/>
    </row>
    <row r="205" spans="1:8" s="9" customFormat="1" ht="8.25" x14ac:dyDescent="0.2">
      <c r="A205" s="80"/>
      <c r="B205" s="49"/>
      <c r="C205" s="50"/>
      <c r="E205" s="80"/>
      <c r="F205" s="28"/>
      <c r="G205" s="80"/>
      <c r="H205" s="70"/>
    </row>
    <row r="206" spans="1:8" s="9" customFormat="1" ht="24.75" x14ac:dyDescent="0.2">
      <c r="A206" s="80"/>
      <c r="B206" s="49"/>
      <c r="C206" s="50"/>
      <c r="E206" s="69" t="s">
        <v>132</v>
      </c>
      <c r="F206" s="28"/>
      <c r="G206" s="80"/>
      <c r="H206" s="70"/>
    </row>
    <row r="207" spans="1:8" s="9" customFormat="1" ht="8.25" x14ac:dyDescent="0.2">
      <c r="A207" s="80" t="s">
        <v>133</v>
      </c>
      <c r="B207" s="49"/>
      <c r="C207" s="50"/>
      <c r="E207" s="80" t="s">
        <v>134</v>
      </c>
      <c r="F207" s="28"/>
      <c r="G207" s="77">
        <v>1900745.37</v>
      </c>
      <c r="H207" s="70"/>
    </row>
    <row r="208" spans="1:8" s="9" customFormat="1" ht="16.5" x14ac:dyDescent="0.2">
      <c r="A208" s="80" t="s">
        <v>135</v>
      </c>
      <c r="B208" s="49"/>
      <c r="C208" s="50"/>
      <c r="E208" s="80" t="s">
        <v>136</v>
      </c>
      <c r="F208" s="28"/>
      <c r="G208" s="77">
        <v>220898.88</v>
      </c>
      <c r="H208" s="70"/>
    </row>
    <row r="209" spans="1:8" s="9" customFormat="1" ht="8.25" x14ac:dyDescent="0.2">
      <c r="A209" s="80"/>
      <c r="B209" s="49"/>
      <c r="C209" s="50"/>
      <c r="E209" s="80"/>
      <c r="F209" s="28"/>
      <c r="G209" s="80"/>
      <c r="H209" s="70"/>
    </row>
    <row r="210" spans="1:8" s="15" customFormat="1" ht="12.95" customHeight="1" x14ac:dyDescent="0.2">
      <c r="A210" s="45" t="s">
        <v>137</v>
      </c>
      <c r="B210" s="49"/>
      <c r="C210" s="63"/>
      <c r="D210" s="56" t="s">
        <v>58</v>
      </c>
      <c r="E210" s="140" t="s">
        <v>138</v>
      </c>
      <c r="F210" s="57">
        <f>F215</f>
        <v>424000</v>
      </c>
      <c r="G210" s="58">
        <f>G215</f>
        <v>424000</v>
      </c>
      <c r="H210" s="59">
        <f>IF(F210&gt;0,G210/F210,"-")</f>
        <v>1</v>
      </c>
    </row>
    <row r="211" spans="1:8" s="15" customFormat="1" ht="8.25" x14ac:dyDescent="0.2">
      <c r="A211" s="45"/>
      <c r="B211" s="49"/>
      <c r="C211" s="50"/>
      <c r="D211" s="13"/>
      <c r="E211" s="60"/>
      <c r="F211" s="13"/>
      <c r="G211" s="13"/>
      <c r="H211" s="14"/>
    </row>
    <row r="212" spans="1:8" s="15" customFormat="1" ht="12.75" customHeight="1" x14ac:dyDescent="0.2">
      <c r="A212" s="45"/>
      <c r="B212" s="49"/>
      <c r="C212" s="50"/>
      <c r="D212" s="13"/>
      <c r="E212" s="17" t="s">
        <v>59</v>
      </c>
      <c r="F212" s="54">
        <f>IF(F$180=0,"-",F210/F$180)</f>
        <v>0.18169141855146517</v>
      </c>
      <c r="G212" s="54">
        <f>IF(G$180=0,"-",G210/G$180)</f>
        <v>0.14259137041465417</v>
      </c>
      <c r="H212" s="53"/>
    </row>
    <row r="213" spans="1:8" s="15" customFormat="1" ht="8.25" x14ac:dyDescent="0.2">
      <c r="A213" s="45"/>
      <c r="B213" s="49"/>
      <c r="C213" s="50"/>
      <c r="D213" s="13"/>
      <c r="E213" s="144" t="s">
        <v>23</v>
      </c>
      <c r="G213" s="13"/>
      <c r="H213" s="14"/>
    </row>
    <row r="214" spans="1:8" s="15" customFormat="1" ht="8.25" x14ac:dyDescent="0.2">
      <c r="A214" s="45"/>
      <c r="B214" s="49"/>
      <c r="C214" s="50"/>
      <c r="D214" s="13"/>
      <c r="E214" s="144"/>
      <c r="G214" s="13"/>
      <c r="H214" s="14"/>
    </row>
    <row r="215" spans="1:8" s="9" customFormat="1" ht="13.5" customHeight="1" x14ac:dyDescent="0.2">
      <c r="A215" s="45" t="s">
        <v>139</v>
      </c>
      <c r="B215" s="5"/>
      <c r="C215" s="63" t="s">
        <v>140</v>
      </c>
      <c r="D215" s="64"/>
      <c r="E215" s="65" t="s">
        <v>141</v>
      </c>
      <c r="F215" s="74">
        <f>SUM(F218:F218)</f>
        <v>424000</v>
      </c>
      <c r="G215" s="75">
        <f>SUM(G218:G218)</f>
        <v>424000</v>
      </c>
      <c r="H215" s="73">
        <f>IF(F215&gt;0,G215/F215,"-")</f>
        <v>1</v>
      </c>
    </row>
    <row r="216" spans="1:8" s="9" customFormat="1" ht="10.5" customHeight="1" x14ac:dyDescent="0.2">
      <c r="A216" s="45"/>
      <c r="B216" s="49"/>
      <c r="C216" s="50"/>
      <c r="D216" s="28"/>
      <c r="E216" s="60"/>
      <c r="F216" s="28"/>
      <c r="G216" s="28"/>
      <c r="H216" s="68"/>
    </row>
    <row r="217" spans="1:8" s="9" customFormat="1" ht="10.5" customHeight="1" x14ac:dyDescent="0.2">
      <c r="A217" s="45"/>
      <c r="B217" s="49"/>
      <c r="C217" s="50"/>
      <c r="D217" s="28"/>
      <c r="E217" s="60"/>
      <c r="F217" s="97" t="s">
        <v>78</v>
      </c>
      <c r="G217" s="152" t="s">
        <v>79</v>
      </c>
      <c r="H217" s="68"/>
    </row>
    <row r="218" spans="1:8" s="9" customFormat="1" ht="15" customHeight="1" x14ac:dyDescent="0.2">
      <c r="A218" s="45"/>
      <c r="B218" s="49"/>
      <c r="C218" s="50"/>
      <c r="D218" s="28"/>
      <c r="E218" s="62" t="s">
        <v>142</v>
      </c>
      <c r="F218" s="61">
        <f>F223</f>
        <v>424000</v>
      </c>
      <c r="G218" s="62">
        <f>G223</f>
        <v>424000</v>
      </c>
      <c r="H218" s="70"/>
    </row>
    <row r="219" spans="1:8" s="9" customFormat="1" ht="12.75" customHeight="1" x14ac:dyDescent="0.2">
      <c r="A219" s="45"/>
      <c r="B219" s="49"/>
      <c r="C219" s="50"/>
      <c r="D219" s="28"/>
      <c r="E219" s="145" t="s">
        <v>143</v>
      </c>
      <c r="F219" s="76">
        <v>1</v>
      </c>
      <c r="G219" s="76">
        <v>1</v>
      </c>
      <c r="H219" s="70"/>
    </row>
    <row r="220" spans="1:8" s="9" customFormat="1" ht="8.25" customHeight="1" x14ac:dyDescent="0.2">
      <c r="A220" s="45"/>
      <c r="B220" s="49"/>
      <c r="C220" s="50"/>
      <c r="D220" s="28"/>
      <c r="E220" s="60" t="s">
        <v>23</v>
      </c>
      <c r="G220" s="62"/>
      <c r="H220" s="70"/>
    </row>
    <row r="221" spans="1:8" s="9" customFormat="1" ht="8.25" customHeight="1" x14ac:dyDescent="0.2">
      <c r="A221" s="45"/>
      <c r="B221" s="49"/>
      <c r="C221" s="50"/>
      <c r="D221" s="28"/>
      <c r="H221" s="70"/>
    </row>
    <row r="222" spans="1:8" s="9" customFormat="1" ht="12" customHeight="1" x14ac:dyDescent="0.2">
      <c r="B222" s="5"/>
      <c r="C222" s="10"/>
      <c r="D222" s="28"/>
      <c r="E222" s="91" t="s">
        <v>144</v>
      </c>
      <c r="G222" s="80"/>
      <c r="H222" s="70"/>
    </row>
    <row r="223" spans="1:8" s="9" customFormat="1" ht="8.25" customHeight="1" x14ac:dyDescent="0.2">
      <c r="B223" s="5"/>
      <c r="C223" s="10"/>
      <c r="D223" s="28"/>
      <c r="E223" s="146" t="s">
        <v>153</v>
      </c>
      <c r="F223" s="76">
        <v>424000</v>
      </c>
      <c r="G223" s="77">
        <v>424000</v>
      </c>
      <c r="H223" s="70"/>
    </row>
    <row r="224" spans="1:8" s="9" customFormat="1" ht="9" x14ac:dyDescent="0.2">
      <c r="B224" s="5"/>
      <c r="C224" s="10"/>
      <c r="D224" s="28"/>
      <c r="E224" s="35" t="s">
        <v>145</v>
      </c>
      <c r="F224" s="76">
        <v>82</v>
      </c>
      <c r="G224" s="76">
        <v>82</v>
      </c>
      <c r="H224" s="70"/>
    </row>
    <row r="225" spans="1:8" s="9" customFormat="1" ht="8.25" x14ac:dyDescent="0.2">
      <c r="B225" s="5"/>
      <c r="C225" s="10"/>
      <c r="D225" s="28"/>
      <c r="E225" s="35"/>
      <c r="F225" s="91"/>
      <c r="G225" s="91"/>
      <c r="H225" s="70"/>
    </row>
    <row r="226" spans="1:8" ht="12.75" customHeight="1" x14ac:dyDescent="0.2">
      <c r="A226" s="15"/>
      <c r="B226" s="20"/>
      <c r="C226" s="21"/>
      <c r="E226" s="122"/>
      <c r="F226" s="51"/>
      <c r="G226" s="147"/>
      <c r="H226" s="9"/>
    </row>
    <row r="227" spans="1:8" ht="12.75" customHeight="1" x14ac:dyDescent="0.2">
      <c r="A227" s="15"/>
      <c r="B227" s="20"/>
      <c r="C227" s="21"/>
      <c r="E227" s="122"/>
      <c r="F227" s="51"/>
      <c r="G227" s="147"/>
      <c r="H227" s="9"/>
    </row>
    <row r="228" spans="1:8" ht="12.75" customHeight="1" x14ac:dyDescent="0.2">
      <c r="A228" s="15"/>
      <c r="B228" s="20"/>
      <c r="C228" s="21"/>
      <c r="E228" s="122"/>
      <c r="F228" s="51"/>
      <c r="G228" s="147"/>
      <c r="H228" s="9"/>
    </row>
    <row r="229" spans="1:8" ht="12.75" customHeight="1" x14ac:dyDescent="0.2">
      <c r="A229" s="15"/>
      <c r="B229" s="20"/>
      <c r="C229" s="21"/>
      <c r="E229" s="122"/>
      <c r="F229" s="51"/>
      <c r="G229" s="147"/>
      <c r="H229" s="9"/>
    </row>
    <row r="230" spans="1:8" ht="22.5" customHeight="1" x14ac:dyDescent="0.2">
      <c r="A230" s="15"/>
      <c r="B230" s="20"/>
      <c r="C230" s="21"/>
      <c r="D230" s="6"/>
      <c r="E230" s="6"/>
      <c r="G230" s="147"/>
      <c r="H230" s="9"/>
    </row>
    <row r="231" spans="1:8" ht="12.75" customHeight="1" x14ac:dyDescent="0.2">
      <c r="A231" s="15"/>
      <c r="B231" s="20"/>
      <c r="C231" s="21"/>
      <c r="D231" s="6"/>
      <c r="E231" s="6"/>
      <c r="G231" s="147"/>
      <c r="H231" s="9"/>
    </row>
    <row r="232" spans="1:8" ht="12.75" customHeight="1" x14ac:dyDescent="0.2">
      <c r="A232" s="15"/>
      <c r="B232" s="20"/>
      <c r="C232" s="21"/>
      <c r="D232" s="6"/>
      <c r="E232" s="6"/>
      <c r="G232" s="147"/>
      <c r="H232" s="9"/>
    </row>
    <row r="233" spans="1:8" ht="12.75" customHeight="1" x14ac:dyDescent="0.2">
      <c r="A233" s="15"/>
      <c r="B233" s="20"/>
      <c r="C233" s="21"/>
      <c r="D233" s="6"/>
      <c r="E233" s="6"/>
      <c r="G233" s="147"/>
      <c r="H233" s="9"/>
    </row>
    <row r="234" spans="1:8" ht="12.75" customHeight="1" x14ac:dyDescent="0.2">
      <c r="A234" s="15"/>
      <c r="B234" s="20"/>
      <c r="C234" s="21"/>
      <c r="E234" s="122"/>
      <c r="F234" s="51"/>
      <c r="G234" s="147"/>
      <c r="H234" s="9"/>
    </row>
    <row r="235" spans="1:8" s="9" customFormat="1" ht="8.25" x14ac:dyDescent="0.2">
      <c r="A235" s="28"/>
      <c r="B235" s="69"/>
      <c r="C235" s="91"/>
      <c r="D235" s="80"/>
      <c r="E235" s="70"/>
    </row>
    <row r="236" spans="1:8" s="9" customFormat="1" ht="8.25" x14ac:dyDescent="0.2">
      <c r="A236" s="28"/>
      <c r="B236" s="148"/>
      <c r="C236" s="91"/>
      <c r="D236" s="80"/>
      <c r="E236" s="70"/>
    </row>
    <row r="237" spans="1:8" s="9" customFormat="1" ht="8.25" x14ac:dyDescent="0.2">
      <c r="A237" s="28"/>
      <c r="B237" s="69"/>
      <c r="C237" s="91"/>
      <c r="D237" s="80"/>
      <c r="E237" s="70"/>
    </row>
    <row r="238" spans="1:8" s="9" customFormat="1" ht="8.25" x14ac:dyDescent="0.2">
      <c r="A238" s="28"/>
      <c r="B238" s="60"/>
      <c r="C238" s="28"/>
      <c r="D238" s="62"/>
      <c r="E238" s="70"/>
    </row>
    <row r="239" spans="1:8" ht="39" customHeight="1" x14ac:dyDescent="0.2">
      <c r="A239" s="15"/>
      <c r="B239" s="20"/>
      <c r="C239" s="21"/>
      <c r="E239" s="122"/>
      <c r="F239" s="51"/>
      <c r="G239" s="147"/>
      <c r="H239" s="9"/>
    </row>
    <row r="240" spans="1:8" ht="12.75" customHeight="1" x14ac:dyDescent="0.2">
      <c r="F240" s="122"/>
      <c r="G240" s="122"/>
      <c r="H240" s="51"/>
    </row>
    <row r="241" spans="1:10" ht="12.75" customHeight="1" x14ac:dyDescent="0.2">
      <c r="A241" s="15"/>
      <c r="B241" s="20"/>
      <c r="C241" s="21"/>
      <c r="F241" s="122"/>
      <c r="G241" s="122"/>
      <c r="H241" s="51"/>
    </row>
    <row r="242" spans="1:10" ht="12.75" customHeight="1" x14ac:dyDescent="0.2">
      <c r="F242" s="122"/>
      <c r="G242" s="122"/>
      <c r="H242" s="51"/>
    </row>
    <row r="243" spans="1:10" ht="12.75" customHeight="1" x14ac:dyDescent="0.2">
      <c r="A243" s="15"/>
      <c r="B243" s="20"/>
      <c r="C243" s="21"/>
      <c r="F243" s="122"/>
      <c r="G243" s="122"/>
      <c r="H243" s="51"/>
    </row>
    <row r="244" spans="1:10" ht="12.75" customHeight="1" x14ac:dyDescent="0.2">
      <c r="A244" s="15"/>
      <c r="B244" s="20"/>
      <c r="C244" s="21"/>
      <c r="F244" s="122"/>
      <c r="G244" s="122"/>
      <c r="H244" s="51"/>
    </row>
    <row r="245" spans="1:10" ht="12.75" customHeight="1" x14ac:dyDescent="0.2">
      <c r="A245" s="15"/>
      <c r="B245" s="20"/>
      <c r="C245" s="21"/>
      <c r="F245" s="122"/>
      <c r="G245" s="122"/>
      <c r="H245" s="51"/>
    </row>
    <row r="246" spans="1:10" ht="12.75" customHeight="1" x14ac:dyDescent="0.2">
      <c r="A246" s="15"/>
      <c r="B246" s="20"/>
      <c r="C246" s="21"/>
      <c r="F246" s="122"/>
      <c r="G246" s="122"/>
      <c r="H246" s="51"/>
    </row>
    <row r="247" spans="1:10" ht="12.75" customHeight="1" x14ac:dyDescent="0.2">
      <c r="F247" s="122"/>
      <c r="G247" s="122"/>
      <c r="H247" s="51"/>
    </row>
    <row r="248" spans="1:10" ht="12.75" customHeight="1" x14ac:dyDescent="0.2">
      <c r="A248" s="15"/>
      <c r="B248" s="20"/>
      <c r="C248" s="21"/>
      <c r="F248" s="122"/>
      <c r="G248" s="122"/>
      <c r="H248" s="51"/>
    </row>
    <row r="249" spans="1:10" ht="12.75" customHeight="1" x14ac:dyDescent="0.2">
      <c r="A249" s="15"/>
      <c r="B249" s="20"/>
      <c r="C249" s="21"/>
      <c r="F249" s="122"/>
      <c r="G249" s="122"/>
      <c r="H249" s="51"/>
    </row>
    <row r="250" spans="1:10" s="5" customFormat="1" ht="12.75" customHeight="1" x14ac:dyDescent="0.2">
      <c r="A250" s="15"/>
      <c r="B250" s="20"/>
      <c r="C250" s="21"/>
      <c r="D250" s="118"/>
      <c r="E250" s="9"/>
      <c r="F250" s="122"/>
      <c r="G250" s="122"/>
      <c r="H250" s="51"/>
      <c r="I250" s="6"/>
      <c r="J250" s="6"/>
    </row>
    <row r="251" spans="1:10" s="5" customFormat="1" ht="12.75" customHeight="1" x14ac:dyDescent="0.2">
      <c r="A251" s="15"/>
      <c r="B251" s="20"/>
      <c r="C251" s="21"/>
      <c r="D251" s="118"/>
      <c r="E251" s="9"/>
      <c r="F251" s="122"/>
      <c r="G251" s="122"/>
      <c r="H251" s="51"/>
      <c r="I251" s="6"/>
      <c r="J251" s="6"/>
    </row>
    <row r="252" spans="1:10" s="5" customFormat="1" ht="12.75" customHeight="1" x14ac:dyDescent="0.2">
      <c r="A252" s="15"/>
      <c r="B252" s="20"/>
      <c r="C252" s="21"/>
      <c r="D252" s="118"/>
      <c r="E252" s="9"/>
      <c r="F252" s="122"/>
      <c r="G252" s="122"/>
      <c r="H252" s="51"/>
      <c r="I252" s="6"/>
      <c r="J252" s="6"/>
    </row>
    <row r="253" spans="1:10" s="5" customFormat="1" ht="12.75" customHeight="1" x14ac:dyDescent="0.2">
      <c r="A253" s="15"/>
      <c r="B253" s="20"/>
      <c r="C253" s="21"/>
      <c r="D253" s="118"/>
      <c r="E253" s="9"/>
      <c r="F253" s="122"/>
      <c r="G253" s="122"/>
      <c r="H253" s="51"/>
      <c r="I253" s="6"/>
      <c r="J253" s="6"/>
    </row>
    <row r="254" spans="1:10" s="5" customFormat="1" ht="12.75" customHeight="1" x14ac:dyDescent="0.2">
      <c r="A254" s="15"/>
      <c r="B254" s="20"/>
      <c r="C254" s="21"/>
      <c r="D254" s="118"/>
      <c r="E254" s="9"/>
      <c r="F254" s="122"/>
      <c r="G254" s="122"/>
      <c r="H254" s="51"/>
      <c r="I254" s="6"/>
      <c r="J254" s="6"/>
    </row>
    <row r="255" spans="1:10" s="5" customFormat="1" ht="12.75" customHeight="1" x14ac:dyDescent="0.2">
      <c r="A255" s="9"/>
      <c r="C255" s="10"/>
      <c r="D255" s="118"/>
      <c r="E255" s="9"/>
      <c r="F255" s="122"/>
      <c r="G255" s="122"/>
      <c r="H255" s="51"/>
      <c r="I255" s="6"/>
      <c r="J255" s="6"/>
    </row>
    <row r="256" spans="1:10" s="5" customFormat="1" ht="12.75" customHeight="1" x14ac:dyDescent="0.2">
      <c r="A256" s="15"/>
      <c r="B256" s="20"/>
      <c r="C256" s="21"/>
      <c r="D256" s="118"/>
      <c r="E256" s="9"/>
      <c r="F256" s="122"/>
      <c r="G256" s="122"/>
      <c r="H256" s="51"/>
      <c r="I256" s="6"/>
      <c r="J256" s="6"/>
    </row>
    <row r="257" spans="1:10" s="5" customFormat="1" ht="12.75" customHeight="1" x14ac:dyDescent="0.2">
      <c r="A257" s="15"/>
      <c r="B257" s="20"/>
      <c r="C257" s="21"/>
      <c r="D257" s="118"/>
      <c r="E257" s="9"/>
      <c r="F257" s="122"/>
      <c r="G257" s="122"/>
      <c r="H257" s="51"/>
      <c r="I257" s="6"/>
      <c r="J257" s="6"/>
    </row>
    <row r="258" spans="1:10" s="5" customFormat="1" ht="12.75" customHeight="1" x14ac:dyDescent="0.2">
      <c r="A258" s="15"/>
      <c r="B258" s="20"/>
      <c r="C258" s="21"/>
      <c r="D258" s="118"/>
      <c r="E258" s="9"/>
      <c r="F258" s="122"/>
      <c r="G258" s="122"/>
      <c r="H258" s="51"/>
      <c r="I258" s="6"/>
      <c r="J258" s="6"/>
    </row>
    <row r="259" spans="1:10" s="5" customFormat="1" ht="12.75" customHeight="1" x14ac:dyDescent="0.2">
      <c r="A259" s="15"/>
      <c r="B259" s="20"/>
      <c r="C259" s="21"/>
      <c r="D259" s="118"/>
      <c r="E259" s="9"/>
      <c r="F259" s="122"/>
      <c r="G259" s="122"/>
      <c r="H259" s="51"/>
      <c r="I259" s="6"/>
      <c r="J259" s="6"/>
    </row>
    <row r="260" spans="1:10" s="5" customFormat="1" ht="12.75" customHeight="1" x14ac:dyDescent="0.2">
      <c r="A260" s="15"/>
      <c r="B260" s="20"/>
      <c r="C260" s="21"/>
      <c r="D260" s="118"/>
      <c r="E260" s="9"/>
      <c r="F260" s="122"/>
      <c r="G260" s="122"/>
      <c r="H260" s="51"/>
      <c r="I260" s="6"/>
      <c r="J260" s="6"/>
    </row>
    <row r="261" spans="1:10" s="5" customFormat="1" ht="12.75" customHeight="1" x14ac:dyDescent="0.2">
      <c r="A261" s="15"/>
      <c r="B261" s="20"/>
      <c r="C261" s="21"/>
      <c r="D261" s="118"/>
      <c r="E261" s="9"/>
      <c r="F261" s="122"/>
      <c r="G261" s="122"/>
      <c r="H261" s="51"/>
      <c r="I261" s="6"/>
      <c r="J261" s="6"/>
    </row>
    <row r="262" spans="1:10" s="5" customFormat="1" ht="12.75" customHeight="1" x14ac:dyDescent="0.2">
      <c r="A262" s="15"/>
      <c r="B262" s="20"/>
      <c r="C262" s="21"/>
      <c r="D262" s="118"/>
      <c r="E262" s="9"/>
      <c r="F262" s="122"/>
      <c r="G262" s="122"/>
      <c r="H262" s="51"/>
      <c r="I262" s="6"/>
      <c r="J262" s="6"/>
    </row>
    <row r="263" spans="1:10" s="5" customFormat="1" ht="12.75" customHeight="1" x14ac:dyDescent="0.2">
      <c r="A263" s="9"/>
      <c r="C263" s="10"/>
      <c r="D263" s="118"/>
      <c r="E263" s="9"/>
      <c r="F263" s="122"/>
      <c r="G263" s="122"/>
      <c r="H263" s="51"/>
      <c r="I263" s="6"/>
      <c r="J263" s="6"/>
    </row>
    <row r="264" spans="1:10" s="5" customFormat="1" ht="12.75" customHeight="1" x14ac:dyDescent="0.2">
      <c r="A264" s="15"/>
      <c r="B264" s="20"/>
      <c r="C264" s="21"/>
      <c r="D264" s="118"/>
      <c r="E264" s="9"/>
      <c r="F264" s="122"/>
      <c r="G264" s="122"/>
      <c r="H264" s="51"/>
      <c r="I264" s="6"/>
      <c r="J264" s="6"/>
    </row>
    <row r="265" spans="1:10" s="5" customFormat="1" ht="12.75" customHeight="1" x14ac:dyDescent="0.2">
      <c r="A265" s="15"/>
      <c r="B265" s="20"/>
      <c r="C265" s="21"/>
      <c r="D265" s="118"/>
      <c r="E265" s="9"/>
      <c r="F265" s="122"/>
      <c r="G265" s="122"/>
      <c r="H265" s="51"/>
      <c r="I265" s="6"/>
      <c r="J265" s="6"/>
    </row>
    <row r="266" spans="1:10" s="5" customFormat="1" ht="12.75" customHeight="1" x14ac:dyDescent="0.2">
      <c r="A266" s="15"/>
      <c r="B266" s="20"/>
      <c r="C266" s="21"/>
      <c r="D266" s="118"/>
      <c r="E266" s="9"/>
      <c r="F266" s="122"/>
      <c r="G266" s="122"/>
      <c r="H266" s="51"/>
      <c r="I266" s="6"/>
      <c r="J266" s="6"/>
    </row>
    <row r="267" spans="1:10" s="5" customFormat="1" ht="12.75" customHeight="1" x14ac:dyDescent="0.2">
      <c r="A267" s="15"/>
      <c r="B267" s="20"/>
      <c r="C267" s="21"/>
      <c r="D267" s="118"/>
      <c r="E267" s="9"/>
      <c r="F267" s="122"/>
      <c r="G267" s="122"/>
      <c r="H267" s="51"/>
      <c r="I267" s="6"/>
      <c r="J267" s="6"/>
    </row>
    <row r="268" spans="1:10" s="5" customFormat="1" ht="12.75" customHeight="1" x14ac:dyDescent="0.2">
      <c r="A268" s="15"/>
      <c r="B268" s="20"/>
      <c r="C268" s="21"/>
      <c r="D268" s="118"/>
      <c r="E268" s="9"/>
      <c r="F268" s="122"/>
      <c r="G268" s="122"/>
      <c r="H268" s="51"/>
      <c r="I268" s="6"/>
      <c r="J268" s="6"/>
    </row>
    <row r="269" spans="1:10" s="5" customFormat="1" ht="12.75" customHeight="1" x14ac:dyDescent="0.2">
      <c r="A269" s="15"/>
      <c r="B269" s="20"/>
      <c r="C269" s="21"/>
      <c r="D269" s="118"/>
      <c r="E269" s="9"/>
      <c r="F269" s="122"/>
      <c r="G269" s="122"/>
      <c r="H269" s="51"/>
      <c r="I269" s="6"/>
      <c r="J269" s="6"/>
    </row>
    <row r="270" spans="1:10" s="5" customFormat="1" ht="12.75" customHeight="1" x14ac:dyDescent="0.2">
      <c r="A270" s="15"/>
      <c r="B270" s="20"/>
      <c r="C270" s="21"/>
      <c r="D270" s="118"/>
      <c r="E270" s="9"/>
      <c r="F270" s="122"/>
      <c r="G270" s="122"/>
      <c r="H270" s="51"/>
      <c r="I270" s="6"/>
      <c r="J270" s="6"/>
    </row>
    <row r="271" spans="1:10" s="5" customFormat="1" ht="12.75" customHeight="1" x14ac:dyDescent="0.2">
      <c r="A271" s="9"/>
      <c r="C271" s="10"/>
      <c r="D271" s="118"/>
      <c r="E271" s="9"/>
      <c r="F271" s="122"/>
      <c r="G271" s="122"/>
      <c r="H271" s="51"/>
      <c r="I271" s="6"/>
      <c r="J271" s="6"/>
    </row>
    <row r="272" spans="1:10" s="5" customFormat="1" ht="12.75" customHeight="1" x14ac:dyDescent="0.2">
      <c r="A272" s="15"/>
      <c r="B272" s="20"/>
      <c r="C272" s="21"/>
      <c r="D272" s="118"/>
      <c r="E272" s="9"/>
      <c r="F272" s="122"/>
      <c r="G272" s="122"/>
      <c r="H272" s="51"/>
      <c r="I272" s="6"/>
      <c r="J272" s="6"/>
    </row>
    <row r="273" spans="1:10" s="5" customFormat="1" ht="12.75" customHeight="1" x14ac:dyDescent="0.2">
      <c r="A273" s="15"/>
      <c r="B273" s="20"/>
      <c r="C273" s="21"/>
      <c r="D273" s="118"/>
      <c r="E273" s="9"/>
      <c r="F273" s="122"/>
      <c r="G273" s="122"/>
      <c r="H273" s="51"/>
      <c r="I273" s="6"/>
      <c r="J273" s="6"/>
    </row>
    <row r="274" spans="1:10" s="5" customFormat="1" ht="12.75" customHeight="1" x14ac:dyDescent="0.2">
      <c r="A274" s="15"/>
      <c r="B274" s="20"/>
      <c r="C274" s="21"/>
      <c r="D274" s="118"/>
      <c r="E274" s="9"/>
      <c r="F274" s="122"/>
      <c r="G274" s="122"/>
      <c r="H274" s="51"/>
      <c r="I274" s="6"/>
      <c r="J274" s="6"/>
    </row>
    <row r="275" spans="1:10" s="5" customFormat="1" ht="12.75" customHeight="1" x14ac:dyDescent="0.2">
      <c r="A275" s="15"/>
      <c r="B275" s="20"/>
      <c r="C275" s="21"/>
      <c r="D275" s="118"/>
      <c r="E275" s="9"/>
      <c r="F275" s="122"/>
      <c r="G275" s="122"/>
      <c r="H275" s="51"/>
      <c r="I275" s="6"/>
      <c r="J275" s="6"/>
    </row>
    <row r="276" spans="1:10" s="5" customFormat="1" ht="12.75" customHeight="1" x14ac:dyDescent="0.2">
      <c r="A276" s="15"/>
      <c r="B276" s="20"/>
      <c r="C276" s="21"/>
      <c r="D276" s="118"/>
      <c r="E276" s="9"/>
      <c r="F276" s="122"/>
      <c r="G276" s="122"/>
      <c r="H276" s="51"/>
      <c r="I276" s="6"/>
      <c r="J276" s="6"/>
    </row>
    <row r="277" spans="1:10" s="5" customFormat="1" ht="12.75" customHeight="1" x14ac:dyDescent="0.2">
      <c r="A277" s="15"/>
      <c r="B277" s="20"/>
      <c r="C277" s="21"/>
      <c r="D277" s="118"/>
      <c r="E277" s="9"/>
      <c r="F277" s="122"/>
      <c r="G277" s="122"/>
      <c r="H277" s="51"/>
      <c r="I277" s="6"/>
      <c r="J277" s="6"/>
    </row>
    <row r="278" spans="1:10" s="5" customFormat="1" ht="12.75" customHeight="1" x14ac:dyDescent="0.2">
      <c r="A278" s="15"/>
      <c r="B278" s="20"/>
      <c r="C278" s="21"/>
      <c r="D278" s="118"/>
      <c r="E278" s="9"/>
      <c r="F278" s="122"/>
      <c r="G278" s="122"/>
      <c r="H278" s="51"/>
      <c r="I278" s="6"/>
      <c r="J278" s="6"/>
    </row>
    <row r="279" spans="1:10" s="5" customFormat="1" ht="12.75" customHeight="1" x14ac:dyDescent="0.2">
      <c r="A279" s="9"/>
      <c r="C279" s="10"/>
      <c r="D279" s="118"/>
      <c r="E279" s="9"/>
      <c r="F279" s="122"/>
      <c r="G279" s="122"/>
      <c r="H279" s="51"/>
      <c r="I279" s="6"/>
      <c r="J279" s="6"/>
    </row>
    <row r="280" spans="1:10" s="5" customFormat="1" ht="12.75" customHeight="1" x14ac:dyDescent="0.2">
      <c r="A280" s="15"/>
      <c r="B280" s="20"/>
      <c r="C280" s="21"/>
      <c r="D280" s="118"/>
      <c r="E280" s="9"/>
      <c r="F280" s="122"/>
      <c r="G280" s="122"/>
      <c r="H280" s="51"/>
      <c r="I280" s="6"/>
      <c r="J280" s="6"/>
    </row>
    <row r="281" spans="1:10" s="5" customFormat="1" ht="12.75" customHeight="1" x14ac:dyDescent="0.2">
      <c r="A281" s="15"/>
      <c r="B281" s="20"/>
      <c r="C281" s="21"/>
      <c r="D281" s="118"/>
      <c r="E281" s="9"/>
      <c r="F281" s="122"/>
      <c r="G281" s="122"/>
      <c r="H281" s="51"/>
      <c r="I281" s="6"/>
      <c r="J281" s="6"/>
    </row>
    <row r="282" spans="1:10" s="5" customFormat="1" ht="12.75" customHeight="1" x14ac:dyDescent="0.2">
      <c r="A282" s="15"/>
      <c r="B282" s="20"/>
      <c r="C282" s="21"/>
      <c r="D282" s="118"/>
      <c r="E282" s="9"/>
      <c r="F282" s="122"/>
      <c r="G282" s="122"/>
      <c r="H282" s="51"/>
      <c r="I282" s="6"/>
      <c r="J282" s="6"/>
    </row>
    <row r="283" spans="1:10" s="5" customFormat="1" ht="12.75" customHeight="1" x14ac:dyDescent="0.2">
      <c r="A283" s="15"/>
      <c r="B283" s="20"/>
      <c r="C283" s="21"/>
      <c r="D283" s="118"/>
      <c r="E283" s="9"/>
      <c r="F283" s="122"/>
      <c r="G283" s="122"/>
      <c r="H283" s="51"/>
      <c r="I283" s="6"/>
      <c r="J283" s="6"/>
    </row>
    <row r="284" spans="1:10" s="5" customFormat="1" ht="12.75" customHeight="1" x14ac:dyDescent="0.2">
      <c r="A284" s="15"/>
      <c r="B284" s="20"/>
      <c r="C284" s="21"/>
      <c r="D284" s="118"/>
      <c r="E284" s="9"/>
      <c r="F284" s="122"/>
      <c r="G284" s="122"/>
      <c r="H284" s="51"/>
      <c r="I284" s="6"/>
      <c r="J284" s="6"/>
    </row>
    <row r="285" spans="1:10" s="5" customFormat="1" ht="12.75" customHeight="1" x14ac:dyDescent="0.2">
      <c r="A285" s="15"/>
      <c r="B285" s="20"/>
      <c r="C285" s="21"/>
      <c r="D285" s="118"/>
      <c r="E285" s="9"/>
      <c r="F285" s="122"/>
      <c r="G285" s="122"/>
      <c r="H285" s="51"/>
      <c r="I285" s="6"/>
      <c r="J285" s="6"/>
    </row>
    <row r="286" spans="1:10" s="5" customFormat="1" ht="12.75" customHeight="1" x14ac:dyDescent="0.2">
      <c r="A286" s="15"/>
      <c r="B286" s="20"/>
      <c r="C286" s="21"/>
      <c r="D286" s="118"/>
      <c r="E286" s="9"/>
      <c r="F286" s="122"/>
      <c r="G286" s="122"/>
      <c r="H286" s="51"/>
      <c r="I286" s="6"/>
      <c r="J286" s="6"/>
    </row>
    <row r="287" spans="1:10" s="5" customFormat="1" ht="12.75" customHeight="1" x14ac:dyDescent="0.2">
      <c r="A287" s="9"/>
      <c r="C287" s="10"/>
      <c r="D287" s="118"/>
      <c r="E287" s="9"/>
      <c r="F287" s="122"/>
      <c r="G287" s="122"/>
      <c r="H287" s="51"/>
      <c r="I287" s="6"/>
      <c r="J287" s="6"/>
    </row>
    <row r="288" spans="1:10" s="5" customFormat="1" ht="12.75" customHeight="1" x14ac:dyDescent="0.2">
      <c r="A288" s="15"/>
      <c r="B288" s="20"/>
      <c r="C288" s="21"/>
      <c r="D288" s="118"/>
      <c r="E288" s="9"/>
      <c r="F288" s="122"/>
      <c r="G288" s="122"/>
      <c r="H288" s="51"/>
      <c r="I288" s="6"/>
      <c r="J288" s="6"/>
    </row>
    <row r="289" spans="1:10" s="5" customFormat="1" ht="12.75" customHeight="1" x14ac:dyDescent="0.2">
      <c r="A289" s="15"/>
      <c r="B289" s="20"/>
      <c r="C289" s="21"/>
      <c r="D289" s="118"/>
      <c r="E289" s="9"/>
      <c r="F289" s="122"/>
      <c r="G289" s="122"/>
      <c r="H289" s="51"/>
      <c r="I289" s="6"/>
      <c r="J289" s="6"/>
    </row>
    <row r="290" spans="1:10" s="5" customFormat="1" ht="12.75" customHeight="1" x14ac:dyDescent="0.2">
      <c r="A290" s="15"/>
      <c r="B290" s="20"/>
      <c r="C290" s="21"/>
      <c r="D290" s="118"/>
      <c r="E290" s="9"/>
      <c r="F290" s="9"/>
      <c r="G290" s="9"/>
      <c r="H290" s="51"/>
      <c r="I290" s="6"/>
      <c r="J290" s="6"/>
    </row>
    <row r="291" spans="1:10" s="5" customFormat="1" ht="12.75" customHeight="1" x14ac:dyDescent="0.2">
      <c r="A291" s="15"/>
      <c r="B291" s="20"/>
      <c r="C291" s="21"/>
      <c r="D291" s="118"/>
      <c r="E291" s="9"/>
      <c r="F291" s="9"/>
      <c r="G291" s="9"/>
      <c r="H291" s="51"/>
      <c r="I291" s="6"/>
      <c r="J291" s="6"/>
    </row>
    <row r="292" spans="1:10" s="5" customFormat="1" ht="12.75" customHeight="1" x14ac:dyDescent="0.2">
      <c r="A292" s="15"/>
      <c r="B292" s="20"/>
      <c r="C292" s="21"/>
      <c r="D292" s="118"/>
      <c r="E292" s="9"/>
      <c r="F292" s="9"/>
      <c r="G292" s="9"/>
      <c r="H292" s="51"/>
      <c r="I292" s="6"/>
      <c r="J292" s="6"/>
    </row>
    <row r="293" spans="1:10" s="5" customFormat="1" ht="12.75" customHeight="1" x14ac:dyDescent="0.2">
      <c r="A293" s="15"/>
      <c r="B293" s="20"/>
      <c r="C293" s="21"/>
      <c r="D293" s="118"/>
      <c r="E293" s="9"/>
      <c r="F293" s="9"/>
      <c r="G293" s="9"/>
      <c r="H293" s="51"/>
      <c r="I293" s="6"/>
      <c r="J293" s="6"/>
    </row>
    <row r="294" spans="1:10" s="5" customFormat="1" ht="12.75" customHeight="1" x14ac:dyDescent="0.2">
      <c r="A294" s="15"/>
      <c r="B294" s="20"/>
      <c r="C294" s="21"/>
      <c r="D294" s="118"/>
      <c r="E294" s="9"/>
      <c r="F294" s="9"/>
      <c r="G294" s="9"/>
      <c r="H294" s="51"/>
      <c r="I294" s="6"/>
      <c r="J294" s="6"/>
    </row>
    <row r="295" spans="1:10" s="5" customFormat="1" ht="12.75" customHeight="1" x14ac:dyDescent="0.2">
      <c r="A295" s="9"/>
      <c r="C295" s="10"/>
      <c r="D295" s="118"/>
      <c r="E295" s="9"/>
      <c r="F295" s="9"/>
      <c r="G295" s="9"/>
      <c r="H295" s="51"/>
      <c r="I295" s="6"/>
      <c r="J295" s="6"/>
    </row>
    <row r="296" spans="1:10" s="5" customFormat="1" ht="12.75" customHeight="1" x14ac:dyDescent="0.2">
      <c r="A296" s="15"/>
      <c r="B296" s="20"/>
      <c r="C296" s="21"/>
      <c r="D296" s="118"/>
      <c r="E296" s="9"/>
      <c r="F296" s="9"/>
      <c r="G296" s="9"/>
      <c r="H296" s="51"/>
      <c r="I296" s="6"/>
      <c r="J296" s="6"/>
    </row>
    <row r="297" spans="1:10" s="5" customFormat="1" ht="12.75" customHeight="1" x14ac:dyDescent="0.2">
      <c r="A297" s="15"/>
      <c r="B297" s="20"/>
      <c r="C297" s="21"/>
      <c r="D297" s="118"/>
      <c r="E297" s="9"/>
      <c r="F297" s="9"/>
      <c r="G297" s="9"/>
      <c r="H297" s="51"/>
      <c r="I297" s="6"/>
      <c r="J297" s="6"/>
    </row>
    <row r="298" spans="1:10" s="5" customFormat="1" ht="12.75" customHeight="1" x14ac:dyDescent="0.2">
      <c r="A298" s="15"/>
      <c r="B298" s="20"/>
      <c r="C298" s="21"/>
      <c r="D298" s="118"/>
      <c r="E298" s="9"/>
      <c r="F298" s="9"/>
      <c r="G298" s="9"/>
      <c r="H298" s="51"/>
      <c r="I298" s="6"/>
      <c r="J298" s="6"/>
    </row>
    <row r="299" spans="1:10" s="5" customFormat="1" ht="12.75" customHeight="1" x14ac:dyDescent="0.2">
      <c r="A299" s="15"/>
      <c r="B299" s="20"/>
      <c r="C299" s="21"/>
      <c r="D299" s="118"/>
      <c r="E299" s="9"/>
      <c r="F299" s="9"/>
      <c r="G299" s="9"/>
      <c r="H299" s="51"/>
      <c r="I299" s="6"/>
      <c r="J299" s="6"/>
    </row>
    <row r="300" spans="1:10" s="5" customFormat="1" ht="12.75" customHeight="1" x14ac:dyDescent="0.2">
      <c r="A300" s="15"/>
      <c r="B300" s="20"/>
      <c r="C300" s="21"/>
      <c r="D300" s="118"/>
      <c r="E300" s="9"/>
      <c r="F300" s="9"/>
      <c r="G300" s="9"/>
      <c r="H300" s="51"/>
      <c r="I300" s="6"/>
      <c r="J300" s="6"/>
    </row>
    <row r="301" spans="1:10" s="5" customFormat="1" ht="12.75" customHeight="1" x14ac:dyDescent="0.2">
      <c r="A301" s="15"/>
      <c r="B301" s="20"/>
      <c r="C301" s="21"/>
      <c r="D301" s="118"/>
      <c r="E301" s="9"/>
      <c r="F301" s="9"/>
      <c r="G301" s="9"/>
      <c r="H301" s="51"/>
      <c r="I301" s="6"/>
      <c r="J301" s="6"/>
    </row>
    <row r="302" spans="1:10" s="5" customFormat="1" ht="12.75" customHeight="1" x14ac:dyDescent="0.2">
      <c r="A302" s="15"/>
      <c r="B302" s="20"/>
      <c r="C302" s="21"/>
      <c r="D302" s="118"/>
      <c r="E302" s="9"/>
      <c r="F302" s="9"/>
      <c r="G302" s="9"/>
      <c r="H302" s="51"/>
      <c r="I302" s="6"/>
      <c r="J302" s="6"/>
    </row>
    <row r="303" spans="1:10" s="5" customFormat="1" ht="12.75" customHeight="1" x14ac:dyDescent="0.2">
      <c r="A303" s="15"/>
      <c r="B303" s="20"/>
      <c r="C303" s="21"/>
      <c r="D303" s="118"/>
      <c r="E303" s="9"/>
      <c r="F303" s="9"/>
      <c r="G303" s="9"/>
      <c r="H303" s="51"/>
      <c r="I303" s="6"/>
      <c r="J303" s="6"/>
    </row>
    <row r="304" spans="1:10" s="5" customFormat="1" ht="12.75" customHeight="1" x14ac:dyDescent="0.2">
      <c r="A304" s="15"/>
      <c r="B304" s="20"/>
      <c r="C304" s="21"/>
      <c r="D304" s="118"/>
      <c r="E304" s="9"/>
      <c r="F304" s="9"/>
      <c r="G304" s="9"/>
      <c r="H304" s="51"/>
      <c r="I304" s="6"/>
      <c r="J304" s="6"/>
    </row>
    <row r="305" spans="1:10" s="5" customFormat="1" ht="12.75" customHeight="1" x14ac:dyDescent="0.2">
      <c r="A305" s="15"/>
      <c r="B305" s="20"/>
      <c r="C305" s="21"/>
      <c r="D305" s="118"/>
      <c r="E305" s="9"/>
      <c r="F305" s="9"/>
      <c r="G305" s="9"/>
      <c r="H305" s="51"/>
      <c r="I305" s="6"/>
      <c r="J305" s="6"/>
    </row>
    <row r="306" spans="1:10" s="5" customFormat="1" ht="12.75" customHeight="1" x14ac:dyDescent="0.2">
      <c r="A306" s="15"/>
      <c r="B306" s="20"/>
      <c r="C306" s="21"/>
      <c r="D306" s="118"/>
      <c r="E306" s="9"/>
      <c r="F306" s="9"/>
      <c r="G306" s="9"/>
      <c r="H306" s="51"/>
      <c r="I306" s="6"/>
      <c r="J306" s="6"/>
    </row>
    <row r="307" spans="1:10" s="5" customFormat="1" ht="12.75" customHeight="1" x14ac:dyDescent="0.2">
      <c r="A307" s="15"/>
      <c r="B307" s="20"/>
      <c r="C307" s="21"/>
      <c r="D307" s="118"/>
      <c r="E307" s="9"/>
      <c r="F307" s="9"/>
      <c r="G307" s="9"/>
      <c r="H307" s="51"/>
      <c r="I307" s="6"/>
      <c r="J307" s="6"/>
    </row>
    <row r="308" spans="1:10" s="5" customFormat="1" ht="12.75" customHeight="1" x14ac:dyDescent="0.2">
      <c r="A308" s="15"/>
      <c r="B308" s="20"/>
      <c r="C308" s="21"/>
      <c r="D308" s="118"/>
      <c r="E308" s="9"/>
      <c r="F308" s="9"/>
      <c r="G308" s="9"/>
      <c r="H308" s="51"/>
      <c r="I308" s="6"/>
      <c r="J308" s="6"/>
    </row>
    <row r="309" spans="1:10" s="5" customFormat="1" ht="12.75" customHeight="1" x14ac:dyDescent="0.2">
      <c r="A309" s="9"/>
      <c r="C309" s="10"/>
      <c r="D309" s="118"/>
      <c r="E309" s="9"/>
      <c r="F309" s="9"/>
      <c r="G309" s="9"/>
      <c r="H309" s="51"/>
      <c r="I309" s="6"/>
      <c r="J309" s="6"/>
    </row>
    <row r="310" spans="1:10" s="5" customFormat="1" ht="12.75" customHeight="1" x14ac:dyDescent="0.2">
      <c r="A310" s="15"/>
      <c r="B310" s="20"/>
      <c r="C310" s="21"/>
      <c r="D310" s="118"/>
      <c r="E310" s="9"/>
      <c r="F310" s="9"/>
      <c r="G310" s="9"/>
      <c r="H310" s="51"/>
      <c r="I310" s="6"/>
      <c r="J310" s="6"/>
    </row>
    <row r="311" spans="1:10" s="5" customFormat="1" ht="12.75" customHeight="1" x14ac:dyDescent="0.2">
      <c r="A311" s="15"/>
      <c r="B311" s="20"/>
      <c r="C311" s="21"/>
      <c r="D311" s="118"/>
      <c r="E311" s="9"/>
      <c r="F311" s="9"/>
      <c r="G311" s="9"/>
      <c r="H311" s="51"/>
      <c r="I311" s="6"/>
      <c r="J311" s="6"/>
    </row>
    <row r="312" spans="1:10" s="5" customFormat="1" ht="12.75" customHeight="1" x14ac:dyDescent="0.2">
      <c r="A312" s="15"/>
      <c r="B312" s="20"/>
      <c r="C312" s="21"/>
      <c r="D312" s="118"/>
      <c r="E312" s="9"/>
      <c r="F312" s="9"/>
      <c r="G312" s="9"/>
      <c r="H312" s="51"/>
      <c r="I312" s="6"/>
      <c r="J312" s="6"/>
    </row>
    <row r="313" spans="1:10" s="5" customFormat="1" ht="12.75" customHeight="1" x14ac:dyDescent="0.2">
      <c r="A313" s="15"/>
      <c r="B313" s="20"/>
      <c r="C313" s="21"/>
      <c r="D313" s="118"/>
      <c r="E313" s="9"/>
      <c r="F313" s="9"/>
      <c r="G313" s="9"/>
      <c r="H313" s="51"/>
      <c r="I313" s="6"/>
      <c r="J313" s="6"/>
    </row>
    <row r="314" spans="1:10" s="5" customFormat="1" ht="12.75" customHeight="1" x14ac:dyDescent="0.2">
      <c r="A314" s="15"/>
      <c r="B314" s="20"/>
      <c r="C314" s="21"/>
      <c r="D314" s="118"/>
      <c r="E314" s="9"/>
      <c r="F314" s="9"/>
      <c r="G314" s="9"/>
      <c r="H314" s="51"/>
      <c r="I314" s="6"/>
      <c r="J314" s="6"/>
    </row>
    <row r="315" spans="1:10" s="5" customFormat="1" ht="12.75" customHeight="1" x14ac:dyDescent="0.2">
      <c r="A315" s="15"/>
      <c r="B315" s="20"/>
      <c r="C315" s="21"/>
      <c r="D315" s="118"/>
      <c r="E315" s="9"/>
      <c r="F315" s="9"/>
      <c r="G315" s="9"/>
      <c r="H315" s="51"/>
      <c r="I315" s="6"/>
      <c r="J315" s="6"/>
    </row>
    <row r="316" spans="1:10" s="5" customFormat="1" ht="12.75" customHeight="1" x14ac:dyDescent="0.2">
      <c r="A316" s="15"/>
      <c r="B316" s="20"/>
      <c r="C316" s="21"/>
      <c r="D316" s="118"/>
      <c r="E316" s="9"/>
      <c r="F316" s="9"/>
      <c r="G316" s="9"/>
      <c r="H316" s="51"/>
      <c r="I316" s="6"/>
      <c r="J316" s="6"/>
    </row>
    <row r="317" spans="1:10" s="5" customFormat="1" ht="12.75" customHeight="1" x14ac:dyDescent="0.2">
      <c r="A317" s="15"/>
      <c r="B317" s="20"/>
      <c r="C317" s="21"/>
      <c r="D317" s="118"/>
      <c r="E317" s="9"/>
      <c r="F317" s="9"/>
      <c r="G317" s="9"/>
      <c r="H317" s="51"/>
      <c r="I317" s="6"/>
      <c r="J317" s="6"/>
    </row>
    <row r="318" spans="1:10" s="5" customFormat="1" ht="12.75" customHeight="1" x14ac:dyDescent="0.2">
      <c r="A318" s="15"/>
      <c r="B318" s="20"/>
      <c r="C318" s="21"/>
      <c r="D318" s="118"/>
      <c r="E318" s="9"/>
      <c r="F318" s="9"/>
      <c r="G318" s="9"/>
      <c r="H318" s="51"/>
      <c r="I318" s="6"/>
      <c r="J318" s="6"/>
    </row>
    <row r="319" spans="1:10" s="5" customFormat="1" ht="12.75" customHeight="1" x14ac:dyDescent="0.2">
      <c r="A319" s="15"/>
      <c r="B319" s="20"/>
      <c r="C319" s="21"/>
      <c r="D319" s="118"/>
      <c r="E319" s="9"/>
      <c r="F319" s="9"/>
      <c r="G319" s="9"/>
      <c r="H319" s="51"/>
      <c r="I319" s="6"/>
      <c r="J319" s="6"/>
    </row>
    <row r="320" spans="1:10" s="5" customFormat="1" ht="12.75" customHeight="1" x14ac:dyDescent="0.2">
      <c r="A320" s="15"/>
      <c r="B320" s="20"/>
      <c r="C320" s="21"/>
      <c r="D320" s="118"/>
      <c r="E320" s="9"/>
      <c r="F320" s="9"/>
      <c r="G320" s="9"/>
      <c r="H320" s="51"/>
      <c r="I320" s="6"/>
      <c r="J320" s="6"/>
    </row>
    <row r="321" spans="1:10" s="5" customFormat="1" ht="12.75" customHeight="1" x14ac:dyDescent="0.2">
      <c r="A321" s="15"/>
      <c r="B321" s="20"/>
      <c r="C321" s="21"/>
      <c r="D321" s="118"/>
      <c r="E321" s="9"/>
      <c r="F321" s="9"/>
      <c r="G321" s="9"/>
      <c r="H321" s="51"/>
      <c r="I321" s="6"/>
      <c r="J321" s="6"/>
    </row>
    <row r="322" spans="1:10" s="5" customFormat="1" ht="12.75" customHeight="1" x14ac:dyDescent="0.2">
      <c r="A322" s="15"/>
      <c r="B322" s="20"/>
      <c r="C322" s="21"/>
      <c r="D322" s="118"/>
      <c r="E322" s="9"/>
      <c r="F322" s="9"/>
      <c r="G322" s="9"/>
      <c r="H322" s="51"/>
      <c r="I322" s="6"/>
      <c r="J322" s="6"/>
    </row>
    <row r="323" spans="1:10" s="5" customFormat="1" ht="12.75" customHeight="1" x14ac:dyDescent="0.2">
      <c r="A323" s="9"/>
      <c r="C323" s="10"/>
      <c r="D323" s="118"/>
      <c r="E323" s="9"/>
      <c r="F323" s="9"/>
      <c r="G323" s="9"/>
      <c r="H323" s="51"/>
      <c r="I323" s="6"/>
      <c r="J323" s="6"/>
    </row>
    <row r="324" spans="1:10" s="5" customFormat="1" ht="12.75" customHeight="1" x14ac:dyDescent="0.2">
      <c r="A324" s="15"/>
      <c r="B324" s="20"/>
      <c r="C324" s="21"/>
      <c r="D324" s="118"/>
      <c r="E324" s="9"/>
      <c r="F324" s="9"/>
      <c r="G324" s="9"/>
      <c r="H324" s="51"/>
      <c r="I324" s="6"/>
      <c r="J324" s="6"/>
    </row>
    <row r="325" spans="1:10" s="5" customFormat="1" ht="12.75" customHeight="1" x14ac:dyDescent="0.2">
      <c r="A325" s="15"/>
      <c r="B325" s="20"/>
      <c r="C325" s="21"/>
      <c r="D325" s="118"/>
      <c r="E325" s="9"/>
      <c r="F325" s="9"/>
      <c r="G325" s="9"/>
      <c r="H325" s="51"/>
      <c r="I325" s="6"/>
      <c r="J325" s="6"/>
    </row>
    <row r="326" spans="1:10" s="5" customFormat="1" ht="12.75" customHeight="1" x14ac:dyDescent="0.2">
      <c r="A326" s="15"/>
      <c r="B326" s="20"/>
      <c r="C326" s="21"/>
      <c r="D326" s="118"/>
      <c r="E326" s="9"/>
      <c r="F326" s="9"/>
      <c r="G326" s="9"/>
      <c r="H326" s="51"/>
      <c r="I326" s="6"/>
      <c r="J326" s="6"/>
    </row>
    <row r="327" spans="1:10" s="5" customFormat="1" ht="12.75" customHeight="1" x14ac:dyDescent="0.2">
      <c r="A327" s="15"/>
      <c r="B327" s="20"/>
      <c r="C327" s="21"/>
      <c r="D327" s="118"/>
      <c r="E327" s="9"/>
      <c r="F327" s="9"/>
      <c r="G327" s="9"/>
      <c r="H327" s="51"/>
      <c r="I327" s="6"/>
      <c r="J327" s="6"/>
    </row>
    <row r="328" spans="1:10" s="5" customFormat="1" ht="12.75" customHeight="1" x14ac:dyDescent="0.2">
      <c r="A328" s="15"/>
      <c r="B328" s="20"/>
      <c r="C328" s="21"/>
      <c r="D328" s="118"/>
      <c r="E328" s="9"/>
      <c r="F328" s="9"/>
      <c r="G328" s="9"/>
      <c r="H328" s="51"/>
      <c r="I328" s="6"/>
      <c r="J328" s="6"/>
    </row>
    <row r="329" spans="1:10" s="5" customFormat="1" ht="12.75" customHeight="1" x14ac:dyDescent="0.2">
      <c r="A329" s="15"/>
      <c r="B329" s="20"/>
      <c r="C329" s="21"/>
      <c r="D329" s="118"/>
      <c r="E329" s="9"/>
      <c r="F329" s="9"/>
      <c r="G329" s="9"/>
      <c r="H329" s="51"/>
      <c r="I329" s="6"/>
      <c r="J329" s="6"/>
    </row>
    <row r="330" spans="1:10" s="5" customFormat="1" ht="12.75" customHeight="1" x14ac:dyDescent="0.2">
      <c r="A330" s="15"/>
      <c r="B330" s="20"/>
      <c r="C330" s="21"/>
      <c r="D330" s="118"/>
      <c r="E330" s="9"/>
      <c r="F330" s="9"/>
      <c r="G330" s="9"/>
      <c r="H330" s="51"/>
      <c r="I330" s="6"/>
      <c r="J330" s="6"/>
    </row>
    <row r="331" spans="1:10" s="5" customFormat="1" ht="12.75" customHeight="1" x14ac:dyDescent="0.2">
      <c r="A331" s="15"/>
      <c r="B331" s="20"/>
      <c r="C331" s="21"/>
      <c r="D331" s="118"/>
      <c r="E331" s="9"/>
      <c r="F331" s="9"/>
      <c r="G331" s="9"/>
      <c r="H331" s="51"/>
      <c r="I331" s="6"/>
      <c r="J331" s="6"/>
    </row>
    <row r="332" spans="1:10" s="5" customFormat="1" ht="12.75" customHeight="1" x14ac:dyDescent="0.2">
      <c r="A332" s="15"/>
      <c r="B332" s="20"/>
      <c r="C332" s="21"/>
      <c r="D332" s="118"/>
      <c r="E332" s="9"/>
      <c r="F332" s="9"/>
      <c r="G332" s="9"/>
      <c r="H332" s="51"/>
      <c r="I332" s="6"/>
      <c r="J332" s="6"/>
    </row>
    <row r="333" spans="1:10" s="5" customFormat="1" ht="12.75" customHeight="1" x14ac:dyDescent="0.2">
      <c r="A333" s="9"/>
      <c r="C333" s="10"/>
      <c r="D333" s="118"/>
      <c r="E333" s="9"/>
      <c r="F333" s="9"/>
      <c r="G333" s="9"/>
      <c r="H333" s="51"/>
      <c r="I333" s="6"/>
      <c r="J333" s="6"/>
    </row>
    <row r="334" spans="1:10" s="5" customFormat="1" ht="12.75" customHeight="1" x14ac:dyDescent="0.2">
      <c r="A334" s="15"/>
      <c r="B334" s="20"/>
      <c r="C334" s="21"/>
      <c r="D334" s="118"/>
      <c r="E334" s="9"/>
      <c r="F334" s="9"/>
      <c r="G334" s="9"/>
      <c r="H334" s="51"/>
      <c r="I334" s="6"/>
      <c r="J334" s="6"/>
    </row>
    <row r="335" spans="1:10" s="5" customFormat="1" ht="12.75" customHeight="1" x14ac:dyDescent="0.2">
      <c r="A335" s="15"/>
      <c r="B335" s="20"/>
      <c r="C335" s="21"/>
      <c r="D335" s="118"/>
      <c r="E335" s="9"/>
      <c r="F335" s="9"/>
      <c r="G335" s="9"/>
      <c r="H335" s="51"/>
      <c r="I335" s="6"/>
      <c r="J335" s="6"/>
    </row>
    <row r="336" spans="1:10" s="5" customFormat="1" ht="12.75" customHeight="1" x14ac:dyDescent="0.2">
      <c r="A336" s="15"/>
      <c r="B336" s="20"/>
      <c r="C336" s="21"/>
      <c r="D336" s="118"/>
      <c r="E336" s="9"/>
      <c r="F336" s="9"/>
      <c r="G336" s="9"/>
      <c r="H336" s="51"/>
      <c r="I336" s="6"/>
      <c r="J336" s="6"/>
    </row>
    <row r="337" spans="1:10" s="5" customFormat="1" ht="12.75" customHeight="1" x14ac:dyDescent="0.2">
      <c r="A337" s="15"/>
      <c r="B337" s="20"/>
      <c r="C337" s="21"/>
      <c r="D337" s="118"/>
      <c r="E337" s="9"/>
      <c r="F337" s="9"/>
      <c r="G337" s="9"/>
      <c r="H337" s="51"/>
      <c r="I337" s="6"/>
      <c r="J337" s="6"/>
    </row>
    <row r="338" spans="1:10" s="5" customFormat="1" ht="12.75" customHeight="1" x14ac:dyDescent="0.2">
      <c r="A338" s="9"/>
      <c r="C338" s="10"/>
      <c r="D338" s="118"/>
      <c r="E338" s="9"/>
      <c r="F338" s="9"/>
      <c r="G338" s="9"/>
      <c r="H338" s="51"/>
      <c r="I338" s="6"/>
      <c r="J338" s="6"/>
    </row>
    <row r="339" spans="1:10" s="5" customFormat="1" ht="12.75" customHeight="1" x14ac:dyDescent="0.2">
      <c r="A339" s="15"/>
      <c r="B339" s="20"/>
      <c r="C339" s="21"/>
      <c r="D339" s="118"/>
      <c r="E339" s="9"/>
      <c r="F339" s="9"/>
      <c r="G339" s="9"/>
      <c r="H339" s="51"/>
      <c r="I339" s="6"/>
      <c r="J339" s="6"/>
    </row>
    <row r="340" spans="1:10" s="5" customFormat="1" ht="12.75" customHeight="1" x14ac:dyDescent="0.2">
      <c r="A340" s="15"/>
      <c r="B340" s="20"/>
      <c r="C340" s="21"/>
      <c r="D340" s="118"/>
      <c r="E340" s="9"/>
      <c r="F340" s="9"/>
      <c r="G340" s="9"/>
      <c r="H340" s="51"/>
      <c r="I340" s="6"/>
      <c r="J340" s="6"/>
    </row>
    <row r="341" spans="1:10" s="5" customFormat="1" ht="12.75" customHeight="1" x14ac:dyDescent="0.2">
      <c r="A341" s="15"/>
      <c r="B341" s="20"/>
      <c r="C341" s="21"/>
      <c r="D341" s="118"/>
      <c r="E341" s="9"/>
      <c r="F341" s="9"/>
      <c r="G341" s="9"/>
      <c r="H341" s="51"/>
      <c r="I341" s="6"/>
      <c r="J341" s="6"/>
    </row>
    <row r="342" spans="1:10" s="5" customFormat="1" ht="12.75" customHeight="1" x14ac:dyDescent="0.2">
      <c r="A342" s="15"/>
      <c r="B342" s="20"/>
      <c r="C342" s="21"/>
      <c r="D342" s="118"/>
      <c r="E342" s="9"/>
      <c r="F342" s="9"/>
      <c r="G342" s="9"/>
      <c r="H342" s="51"/>
      <c r="I342" s="6"/>
      <c r="J342" s="6"/>
    </row>
    <row r="343" spans="1:10" s="5" customFormat="1" ht="12.75" customHeight="1" x14ac:dyDescent="0.2">
      <c r="A343" s="15"/>
      <c r="B343" s="20"/>
      <c r="C343" s="21"/>
      <c r="D343" s="118"/>
      <c r="E343" s="9"/>
      <c r="F343" s="9"/>
      <c r="G343" s="9"/>
      <c r="H343" s="51"/>
      <c r="I343" s="6"/>
      <c r="J343" s="6"/>
    </row>
    <row r="344" spans="1:10" s="5" customFormat="1" ht="12.75" customHeight="1" x14ac:dyDescent="0.2">
      <c r="A344" s="15"/>
      <c r="B344" s="20"/>
      <c r="C344" s="21"/>
      <c r="D344" s="118"/>
      <c r="E344" s="9"/>
      <c r="F344" s="9"/>
      <c r="G344" s="9"/>
      <c r="H344" s="51"/>
      <c r="I344" s="6"/>
      <c r="J344" s="6"/>
    </row>
    <row r="345" spans="1:10" s="5" customFormat="1" ht="12.75" customHeight="1" x14ac:dyDescent="0.2">
      <c r="A345" s="15"/>
      <c r="B345" s="20"/>
      <c r="C345" s="21"/>
      <c r="D345" s="118"/>
      <c r="E345" s="9"/>
      <c r="F345" s="9"/>
      <c r="G345" s="9"/>
      <c r="H345" s="51"/>
      <c r="I345" s="6"/>
      <c r="J345" s="6"/>
    </row>
    <row r="346" spans="1:10" s="5" customFormat="1" ht="12.75" customHeight="1" x14ac:dyDescent="0.2">
      <c r="A346" s="15"/>
      <c r="B346" s="20"/>
      <c r="C346" s="21"/>
      <c r="D346" s="118"/>
      <c r="E346" s="9"/>
      <c r="F346" s="9"/>
      <c r="G346" s="9"/>
      <c r="H346" s="51"/>
      <c r="I346" s="6"/>
      <c r="J346" s="6"/>
    </row>
    <row r="347" spans="1:10" s="5" customFormat="1" ht="12.75" customHeight="1" x14ac:dyDescent="0.2">
      <c r="A347" s="15"/>
      <c r="B347" s="20"/>
      <c r="C347" s="21"/>
      <c r="D347" s="118"/>
      <c r="E347" s="9"/>
      <c r="F347" s="9"/>
      <c r="G347" s="9"/>
      <c r="H347" s="51"/>
      <c r="I347" s="6"/>
      <c r="J347" s="6"/>
    </row>
    <row r="348" spans="1:10" s="5" customFormat="1" ht="12.75" customHeight="1" x14ac:dyDescent="0.2">
      <c r="A348" s="9"/>
      <c r="C348" s="10"/>
      <c r="D348" s="118"/>
      <c r="E348" s="9"/>
      <c r="F348" s="9"/>
      <c r="G348" s="9"/>
      <c r="H348" s="51"/>
      <c r="I348" s="6"/>
      <c r="J348" s="6"/>
    </row>
    <row r="349" spans="1:10" s="5" customFormat="1" ht="12.75" customHeight="1" x14ac:dyDescent="0.2">
      <c r="A349" s="15"/>
      <c r="B349" s="20"/>
      <c r="C349" s="21"/>
      <c r="D349" s="118"/>
      <c r="E349" s="9"/>
      <c r="F349" s="9"/>
      <c r="G349" s="9"/>
      <c r="H349" s="51"/>
      <c r="I349" s="6"/>
      <c r="J349" s="6"/>
    </row>
    <row r="350" spans="1:10" s="5" customFormat="1" ht="12.75" customHeight="1" x14ac:dyDescent="0.2">
      <c r="A350" s="15"/>
      <c r="B350" s="20"/>
      <c r="C350" s="21"/>
      <c r="D350" s="118"/>
      <c r="E350" s="9"/>
      <c r="F350" s="9"/>
      <c r="G350" s="9"/>
      <c r="H350" s="51"/>
      <c r="I350" s="6"/>
      <c r="J350" s="6"/>
    </row>
    <row r="351" spans="1:10" s="5" customFormat="1" ht="12.75" customHeight="1" x14ac:dyDescent="0.2">
      <c r="A351" s="15"/>
      <c r="B351" s="20"/>
      <c r="C351" s="21"/>
      <c r="D351" s="118"/>
      <c r="E351" s="9"/>
      <c r="F351" s="9"/>
      <c r="G351" s="9"/>
      <c r="H351" s="51"/>
      <c r="I351" s="6"/>
      <c r="J351" s="6"/>
    </row>
    <row r="352" spans="1:10" s="5" customFormat="1" ht="12.75" customHeight="1" x14ac:dyDescent="0.2">
      <c r="A352" s="15"/>
      <c r="B352" s="20"/>
      <c r="C352" s="21"/>
      <c r="D352" s="118"/>
      <c r="E352" s="9"/>
      <c r="F352" s="9"/>
      <c r="G352" s="9"/>
      <c r="H352" s="51"/>
      <c r="I352" s="6"/>
      <c r="J352" s="6"/>
    </row>
    <row r="353" spans="1:10" s="5" customFormat="1" ht="12.75" customHeight="1" x14ac:dyDescent="0.2">
      <c r="A353" s="15"/>
      <c r="B353" s="20"/>
      <c r="C353" s="21"/>
      <c r="D353" s="118"/>
      <c r="E353" s="9"/>
      <c r="F353" s="9"/>
      <c r="G353" s="9"/>
      <c r="H353" s="51"/>
      <c r="I353" s="6"/>
      <c r="J353" s="6"/>
    </row>
    <row r="354" spans="1:10" s="5" customFormat="1" ht="12.75" customHeight="1" x14ac:dyDescent="0.2">
      <c r="A354" s="15"/>
      <c r="B354" s="20"/>
      <c r="C354" s="21"/>
      <c r="D354" s="118"/>
      <c r="E354" s="9"/>
      <c r="F354" s="9"/>
      <c r="G354" s="9"/>
      <c r="H354" s="51"/>
      <c r="I354" s="6"/>
      <c r="J354" s="6"/>
    </row>
    <row r="355" spans="1:10" s="5" customFormat="1" ht="12.75" customHeight="1" x14ac:dyDescent="0.2">
      <c r="A355" s="15"/>
      <c r="B355" s="20"/>
      <c r="C355" s="21"/>
      <c r="D355" s="118"/>
      <c r="E355" s="9"/>
      <c r="F355" s="9"/>
      <c r="G355" s="9"/>
      <c r="H355" s="51"/>
      <c r="I355" s="6"/>
      <c r="J355" s="6"/>
    </row>
    <row r="356" spans="1:10" s="5" customFormat="1" ht="12.75" customHeight="1" x14ac:dyDescent="0.2">
      <c r="A356" s="15"/>
      <c r="B356" s="20"/>
      <c r="C356" s="21"/>
      <c r="D356" s="118"/>
      <c r="E356" s="9"/>
      <c r="F356" s="9"/>
      <c r="G356" s="9"/>
      <c r="H356" s="51"/>
      <c r="I356" s="6"/>
      <c r="J356" s="6"/>
    </row>
    <row r="357" spans="1:10" s="5" customFormat="1" ht="12.75" customHeight="1" x14ac:dyDescent="0.2">
      <c r="A357" s="15"/>
      <c r="B357" s="20"/>
      <c r="C357" s="21"/>
      <c r="D357" s="118"/>
      <c r="E357" s="9"/>
      <c r="F357" s="9"/>
      <c r="G357" s="9"/>
      <c r="H357" s="51"/>
      <c r="I357" s="6"/>
      <c r="J357" s="6"/>
    </row>
    <row r="358" spans="1:10" s="5" customFormat="1" ht="12.75" customHeight="1" x14ac:dyDescent="0.2">
      <c r="A358" s="9"/>
      <c r="C358" s="10"/>
      <c r="D358" s="118"/>
      <c r="E358" s="9"/>
      <c r="F358" s="9"/>
      <c r="G358" s="9"/>
      <c r="H358" s="51"/>
      <c r="I358" s="6"/>
      <c r="J358" s="6"/>
    </row>
    <row r="359" spans="1:10" s="5" customFormat="1" ht="12.75" customHeight="1" x14ac:dyDescent="0.2">
      <c r="A359" s="15"/>
      <c r="B359" s="20"/>
      <c r="C359" s="21"/>
      <c r="D359" s="118"/>
      <c r="E359" s="9"/>
      <c r="F359" s="9"/>
      <c r="G359" s="9"/>
      <c r="H359" s="51"/>
      <c r="I359" s="6"/>
      <c r="J359" s="6"/>
    </row>
    <row r="360" spans="1:10" s="5" customFormat="1" ht="12.75" customHeight="1" x14ac:dyDescent="0.2">
      <c r="A360" s="15"/>
      <c r="B360" s="20"/>
      <c r="C360" s="21"/>
      <c r="D360" s="118"/>
      <c r="E360" s="9"/>
      <c r="F360" s="9"/>
      <c r="G360" s="9"/>
      <c r="H360" s="51"/>
      <c r="I360" s="6"/>
      <c r="J360" s="6"/>
    </row>
    <row r="361" spans="1:10" s="5" customFormat="1" ht="12.75" customHeight="1" x14ac:dyDescent="0.2">
      <c r="A361" s="15"/>
      <c r="B361" s="20"/>
      <c r="C361" s="21"/>
      <c r="D361" s="118"/>
      <c r="E361" s="9"/>
      <c r="F361" s="9"/>
      <c r="G361" s="9"/>
      <c r="H361" s="51"/>
      <c r="I361" s="6"/>
      <c r="J361" s="6"/>
    </row>
    <row r="362" spans="1:10" s="5" customFormat="1" ht="12.75" customHeight="1" x14ac:dyDescent="0.2">
      <c r="A362" s="15"/>
      <c r="B362" s="20"/>
      <c r="C362" s="21"/>
      <c r="D362" s="118"/>
      <c r="E362" s="9"/>
      <c r="F362" s="9"/>
      <c r="G362" s="9"/>
      <c r="H362" s="51"/>
      <c r="I362" s="6"/>
      <c r="J362" s="6"/>
    </row>
    <row r="363" spans="1:10" s="5" customFormat="1" ht="12.75" customHeight="1" x14ac:dyDescent="0.2">
      <c r="A363" s="15"/>
      <c r="B363" s="20"/>
      <c r="C363" s="21"/>
      <c r="D363" s="118"/>
      <c r="E363" s="9"/>
      <c r="F363" s="9"/>
      <c r="G363" s="9"/>
      <c r="H363" s="51"/>
      <c r="I363" s="6"/>
      <c r="J363" s="6"/>
    </row>
    <row r="364" spans="1:10" s="5" customFormat="1" ht="12.75" customHeight="1" x14ac:dyDescent="0.2">
      <c r="A364" s="15"/>
      <c r="B364" s="20"/>
      <c r="C364" s="21"/>
      <c r="D364" s="118"/>
      <c r="E364" s="9"/>
      <c r="F364" s="9"/>
      <c r="G364" s="9"/>
      <c r="H364" s="51"/>
      <c r="I364" s="6"/>
      <c r="J364" s="6"/>
    </row>
    <row r="365" spans="1:10" s="5" customFormat="1" ht="12.75" customHeight="1" x14ac:dyDescent="0.2">
      <c r="A365" s="15"/>
      <c r="B365" s="20"/>
      <c r="C365" s="21"/>
      <c r="D365" s="118"/>
      <c r="E365" s="9"/>
      <c r="F365" s="9"/>
      <c r="G365" s="9"/>
      <c r="H365" s="51"/>
      <c r="I365" s="6"/>
      <c r="J365" s="6"/>
    </row>
    <row r="366" spans="1:10" s="5" customFormat="1" ht="12.75" customHeight="1" x14ac:dyDescent="0.2">
      <c r="A366" s="15"/>
      <c r="B366" s="20"/>
      <c r="C366" s="21"/>
      <c r="D366" s="118"/>
      <c r="E366" s="9"/>
      <c r="F366" s="9"/>
      <c r="G366" s="9"/>
      <c r="H366" s="51"/>
      <c r="I366" s="6"/>
      <c r="J366" s="6"/>
    </row>
    <row r="367" spans="1:10" s="5" customFormat="1" ht="12.75" customHeight="1" x14ac:dyDescent="0.2">
      <c r="A367" s="15"/>
      <c r="B367" s="20"/>
      <c r="C367" s="21"/>
      <c r="D367" s="118"/>
      <c r="E367" s="9"/>
      <c r="F367" s="9"/>
      <c r="G367" s="9"/>
      <c r="H367" s="51"/>
      <c r="I367" s="6"/>
      <c r="J367" s="6"/>
    </row>
    <row r="368" spans="1:10" s="5" customFormat="1" ht="12.75" customHeight="1" x14ac:dyDescent="0.2">
      <c r="A368" s="9"/>
      <c r="C368" s="10"/>
      <c r="D368" s="118"/>
      <c r="E368" s="9"/>
      <c r="F368" s="9"/>
      <c r="G368" s="9"/>
      <c r="H368" s="51"/>
      <c r="I368" s="6"/>
      <c r="J368" s="6"/>
    </row>
    <row r="369" spans="1:10" s="5" customFormat="1" ht="12.75" customHeight="1" x14ac:dyDescent="0.2">
      <c r="A369" s="15"/>
      <c r="B369" s="20"/>
      <c r="C369" s="21"/>
      <c r="D369" s="118"/>
      <c r="E369" s="9"/>
      <c r="F369" s="9"/>
      <c r="G369" s="9"/>
      <c r="H369" s="51"/>
      <c r="I369" s="6"/>
      <c r="J369" s="6"/>
    </row>
    <row r="370" spans="1:10" s="5" customFormat="1" ht="12.75" customHeight="1" x14ac:dyDescent="0.2">
      <c r="A370" s="15"/>
      <c r="B370" s="20"/>
      <c r="C370" s="21"/>
      <c r="D370" s="118"/>
      <c r="E370" s="9"/>
      <c r="F370" s="9"/>
      <c r="G370" s="9"/>
      <c r="H370" s="51"/>
      <c r="I370" s="6"/>
      <c r="J370" s="6"/>
    </row>
    <row r="371" spans="1:10" s="5" customFormat="1" ht="12.75" customHeight="1" x14ac:dyDescent="0.2">
      <c r="A371" s="15"/>
      <c r="B371" s="20"/>
      <c r="C371" s="21"/>
      <c r="D371" s="118"/>
      <c r="E371" s="9"/>
      <c r="F371" s="9"/>
      <c r="G371" s="9"/>
      <c r="H371" s="51"/>
      <c r="I371" s="6"/>
      <c r="J371" s="6"/>
    </row>
    <row r="372" spans="1:10" s="5" customFormat="1" ht="12.75" customHeight="1" x14ac:dyDescent="0.2">
      <c r="A372" s="15"/>
      <c r="B372" s="20"/>
      <c r="C372" s="21"/>
      <c r="D372" s="118"/>
      <c r="E372" s="9"/>
      <c r="F372" s="9"/>
      <c r="G372" s="9"/>
      <c r="H372" s="51"/>
      <c r="I372" s="6"/>
      <c r="J372" s="6"/>
    </row>
    <row r="373" spans="1:10" s="5" customFormat="1" ht="12.75" customHeight="1" x14ac:dyDescent="0.2">
      <c r="A373" s="9"/>
      <c r="C373" s="10"/>
      <c r="D373" s="118"/>
      <c r="E373" s="9"/>
      <c r="F373" s="9"/>
      <c r="G373" s="9"/>
      <c r="H373" s="51"/>
      <c r="I373" s="6"/>
      <c r="J373" s="6"/>
    </row>
    <row r="374" spans="1:10" s="5" customFormat="1" ht="12.75" customHeight="1" x14ac:dyDescent="0.2">
      <c r="A374" s="15"/>
      <c r="B374" s="20"/>
      <c r="C374" s="21"/>
      <c r="D374" s="118"/>
      <c r="E374" s="9"/>
      <c r="F374" s="9"/>
      <c r="G374" s="9"/>
      <c r="H374" s="51"/>
      <c r="I374" s="6"/>
      <c r="J374" s="6"/>
    </row>
    <row r="375" spans="1:10" s="5" customFormat="1" ht="12.75" customHeight="1" x14ac:dyDescent="0.2">
      <c r="A375" s="15"/>
      <c r="B375" s="20"/>
      <c r="C375" s="21"/>
      <c r="D375" s="118"/>
      <c r="E375" s="9"/>
      <c r="F375" s="9"/>
      <c r="G375" s="9"/>
      <c r="H375" s="51"/>
      <c r="I375" s="6"/>
      <c r="J375" s="6"/>
    </row>
    <row r="376" spans="1:10" s="5" customFormat="1" ht="12.75" customHeight="1" x14ac:dyDescent="0.2">
      <c r="A376" s="15"/>
      <c r="B376" s="20"/>
      <c r="C376" s="21"/>
      <c r="D376" s="118"/>
      <c r="E376" s="9"/>
      <c r="F376" s="9"/>
      <c r="G376" s="9"/>
      <c r="H376" s="51"/>
      <c r="I376" s="6"/>
      <c r="J376" s="6"/>
    </row>
    <row r="377" spans="1:10" s="5" customFormat="1" ht="12.75" customHeight="1" x14ac:dyDescent="0.2">
      <c r="A377" s="15"/>
      <c r="B377" s="20"/>
      <c r="C377" s="21"/>
      <c r="D377" s="118"/>
      <c r="E377" s="9"/>
      <c r="F377" s="9"/>
      <c r="G377" s="9"/>
      <c r="H377" s="51"/>
      <c r="I377" s="6"/>
      <c r="J377" s="6"/>
    </row>
    <row r="378" spans="1:10" s="5" customFormat="1" ht="12.75" customHeight="1" x14ac:dyDescent="0.2">
      <c r="A378" s="15"/>
      <c r="B378" s="20"/>
      <c r="C378" s="21"/>
      <c r="D378" s="118"/>
      <c r="E378" s="9"/>
      <c r="F378" s="9"/>
      <c r="G378" s="9"/>
      <c r="H378" s="51"/>
      <c r="I378" s="6"/>
      <c r="J378" s="6"/>
    </row>
    <row r="379" spans="1:10" s="5" customFormat="1" ht="12.75" customHeight="1" x14ac:dyDescent="0.2">
      <c r="A379" s="15"/>
      <c r="B379" s="20"/>
      <c r="C379" s="21"/>
      <c r="D379" s="118"/>
      <c r="E379" s="9"/>
      <c r="F379" s="9"/>
      <c r="G379" s="9"/>
      <c r="H379" s="51"/>
      <c r="I379" s="6"/>
      <c r="J379" s="6"/>
    </row>
    <row r="380" spans="1:10" s="5" customFormat="1" ht="12.75" customHeight="1" x14ac:dyDescent="0.2">
      <c r="A380" s="15"/>
      <c r="B380" s="20"/>
      <c r="C380" s="21"/>
      <c r="D380" s="118"/>
      <c r="E380" s="9"/>
      <c r="F380" s="9"/>
      <c r="G380" s="9"/>
      <c r="H380" s="51"/>
      <c r="I380" s="6"/>
      <c r="J380" s="6"/>
    </row>
    <row r="381" spans="1:10" s="5" customFormat="1" ht="12.75" customHeight="1" x14ac:dyDescent="0.2">
      <c r="A381" s="15"/>
      <c r="B381" s="20"/>
      <c r="C381" s="21"/>
      <c r="D381" s="118"/>
      <c r="E381" s="9"/>
      <c r="F381" s="9"/>
      <c r="G381" s="9"/>
      <c r="H381" s="51"/>
      <c r="I381" s="6"/>
      <c r="J381" s="6"/>
    </row>
    <row r="382" spans="1:10" s="5" customFormat="1" ht="12.75" customHeight="1" x14ac:dyDescent="0.2">
      <c r="A382" s="15"/>
      <c r="B382" s="20"/>
      <c r="C382" s="21"/>
      <c r="D382" s="118"/>
      <c r="E382" s="9"/>
      <c r="F382" s="9"/>
      <c r="G382" s="9"/>
      <c r="H382" s="51"/>
      <c r="I382" s="6"/>
      <c r="J382" s="6"/>
    </row>
    <row r="383" spans="1:10" s="5" customFormat="1" ht="12.75" customHeight="1" x14ac:dyDescent="0.2">
      <c r="A383" s="9"/>
      <c r="C383" s="10"/>
      <c r="D383" s="118"/>
      <c r="E383" s="9"/>
      <c r="F383" s="9"/>
      <c r="G383" s="9"/>
      <c r="H383" s="51"/>
      <c r="I383" s="6"/>
      <c r="J383" s="6"/>
    </row>
    <row r="384" spans="1:10" s="5" customFormat="1" ht="12.75" customHeight="1" x14ac:dyDescent="0.2">
      <c r="A384" s="15"/>
      <c r="B384" s="20"/>
      <c r="C384" s="21"/>
      <c r="D384" s="118"/>
      <c r="E384" s="9"/>
      <c r="F384" s="9"/>
      <c r="G384" s="9"/>
      <c r="H384" s="51"/>
      <c r="I384" s="6"/>
      <c r="J384" s="6"/>
    </row>
    <row r="385" spans="1:10" s="5" customFormat="1" ht="12.75" customHeight="1" x14ac:dyDescent="0.2">
      <c r="A385" s="15"/>
      <c r="B385" s="20"/>
      <c r="C385" s="21"/>
      <c r="D385" s="118"/>
      <c r="E385" s="9"/>
      <c r="F385" s="9"/>
      <c r="G385" s="9"/>
      <c r="H385" s="51"/>
      <c r="I385" s="6"/>
      <c r="J385" s="6"/>
    </row>
    <row r="386" spans="1:10" s="5" customFormat="1" ht="12.75" customHeight="1" x14ac:dyDescent="0.2">
      <c r="A386" s="15"/>
      <c r="B386" s="20"/>
      <c r="C386" s="21"/>
      <c r="D386" s="118"/>
      <c r="E386" s="9"/>
      <c r="F386" s="9"/>
      <c r="G386" s="9"/>
      <c r="H386" s="51"/>
      <c r="I386" s="6"/>
      <c r="J386" s="6"/>
    </row>
    <row r="387" spans="1:10" s="5" customFormat="1" ht="12.75" customHeight="1" x14ac:dyDescent="0.2">
      <c r="A387" s="15"/>
      <c r="B387" s="20"/>
      <c r="C387" s="21"/>
      <c r="D387" s="118"/>
      <c r="E387" s="9"/>
      <c r="F387" s="9"/>
      <c r="G387" s="9"/>
      <c r="H387" s="51"/>
      <c r="I387" s="6"/>
      <c r="J387" s="6"/>
    </row>
    <row r="388" spans="1:10" s="5" customFormat="1" ht="12.75" customHeight="1" x14ac:dyDescent="0.2">
      <c r="A388" s="15"/>
      <c r="B388" s="20"/>
      <c r="C388" s="21"/>
      <c r="D388" s="118"/>
      <c r="E388" s="9"/>
      <c r="F388" s="9"/>
      <c r="G388" s="9"/>
      <c r="H388" s="51"/>
      <c r="I388" s="6"/>
      <c r="J388" s="6"/>
    </row>
    <row r="389" spans="1:10" s="5" customFormat="1" ht="12.75" customHeight="1" x14ac:dyDescent="0.2">
      <c r="A389" s="15"/>
      <c r="B389" s="20"/>
      <c r="C389" s="21"/>
      <c r="D389" s="118"/>
      <c r="E389" s="9"/>
      <c r="F389" s="9"/>
      <c r="G389" s="9"/>
      <c r="H389" s="51"/>
      <c r="I389" s="6"/>
      <c r="J389" s="6"/>
    </row>
    <row r="390" spans="1:10" s="5" customFormat="1" ht="12.75" customHeight="1" x14ac:dyDescent="0.2">
      <c r="A390" s="15"/>
      <c r="B390" s="20"/>
      <c r="C390" s="21"/>
      <c r="D390" s="118"/>
      <c r="E390" s="9"/>
      <c r="F390" s="9"/>
      <c r="G390" s="9"/>
      <c r="H390" s="51"/>
      <c r="I390" s="6"/>
      <c r="J390" s="6"/>
    </row>
    <row r="391" spans="1:10" s="5" customFormat="1" ht="12.75" customHeight="1" x14ac:dyDescent="0.2">
      <c r="A391" s="15"/>
      <c r="B391" s="20"/>
      <c r="C391" s="21"/>
      <c r="D391" s="118"/>
      <c r="E391" s="9"/>
      <c r="F391" s="9"/>
      <c r="G391" s="9"/>
      <c r="H391" s="51"/>
      <c r="I391" s="6"/>
      <c r="J391" s="6"/>
    </row>
    <row r="392" spans="1:10" s="5" customFormat="1" ht="12.75" customHeight="1" x14ac:dyDescent="0.2">
      <c r="A392" s="15"/>
      <c r="B392" s="20"/>
      <c r="C392" s="21"/>
      <c r="D392" s="118"/>
      <c r="E392" s="9"/>
      <c r="F392" s="9"/>
      <c r="G392" s="9"/>
      <c r="H392" s="51"/>
      <c r="I392" s="6"/>
      <c r="J392" s="6"/>
    </row>
    <row r="393" spans="1:10" s="5" customFormat="1" ht="12.75" customHeight="1" x14ac:dyDescent="0.2">
      <c r="A393" s="9"/>
      <c r="C393" s="10"/>
      <c r="D393" s="118"/>
      <c r="E393" s="9"/>
      <c r="F393" s="9"/>
      <c r="G393" s="9"/>
      <c r="H393" s="51"/>
      <c r="I393" s="6"/>
      <c r="J393" s="6"/>
    </row>
    <row r="394" spans="1:10" s="5" customFormat="1" ht="12.75" customHeight="1" x14ac:dyDescent="0.2">
      <c r="A394" s="15"/>
      <c r="B394" s="20"/>
      <c r="C394" s="21"/>
      <c r="D394" s="118"/>
      <c r="E394" s="9"/>
      <c r="F394" s="9"/>
      <c r="G394" s="9"/>
      <c r="H394" s="51"/>
      <c r="I394" s="6"/>
      <c r="J394" s="6"/>
    </row>
    <row r="395" spans="1:10" s="5" customFormat="1" ht="12.75" customHeight="1" x14ac:dyDescent="0.2">
      <c r="A395" s="15"/>
      <c r="B395" s="20"/>
      <c r="C395" s="21"/>
      <c r="D395" s="118"/>
      <c r="E395" s="9"/>
      <c r="F395" s="9"/>
      <c r="G395" s="9"/>
      <c r="H395" s="51"/>
      <c r="I395" s="6"/>
      <c r="J395" s="6"/>
    </row>
    <row r="396" spans="1:10" s="5" customFormat="1" ht="12.75" customHeight="1" x14ac:dyDescent="0.2">
      <c r="A396" s="15"/>
      <c r="B396" s="20"/>
      <c r="C396" s="21"/>
      <c r="D396" s="118"/>
      <c r="E396" s="9"/>
      <c r="F396" s="9"/>
      <c r="G396" s="9"/>
      <c r="H396" s="51"/>
      <c r="I396" s="6"/>
      <c r="J396" s="6"/>
    </row>
    <row r="397" spans="1:10" s="5" customFormat="1" ht="12.75" customHeight="1" x14ac:dyDescent="0.2">
      <c r="A397" s="15"/>
      <c r="B397" s="20"/>
      <c r="C397" s="21"/>
      <c r="D397" s="118"/>
      <c r="E397" s="9"/>
      <c r="F397" s="9"/>
      <c r="G397" s="9"/>
      <c r="H397" s="51"/>
      <c r="I397" s="6"/>
      <c r="J397" s="6"/>
    </row>
    <row r="398" spans="1:10" s="5" customFormat="1" ht="12.75" customHeight="1" x14ac:dyDescent="0.2">
      <c r="A398" s="15"/>
      <c r="B398" s="20"/>
      <c r="C398" s="21"/>
      <c r="D398" s="118"/>
      <c r="E398" s="9"/>
      <c r="F398" s="9"/>
      <c r="G398" s="9"/>
      <c r="H398" s="51"/>
      <c r="I398" s="6"/>
      <c r="J398" s="6"/>
    </row>
    <row r="399" spans="1:10" s="5" customFormat="1" ht="12.75" customHeight="1" x14ac:dyDescent="0.2">
      <c r="A399" s="15"/>
      <c r="B399" s="20"/>
      <c r="C399" s="21"/>
      <c r="D399" s="118"/>
      <c r="E399" s="9"/>
      <c r="F399" s="9"/>
      <c r="G399" s="9"/>
      <c r="H399" s="51"/>
      <c r="I399" s="6"/>
      <c r="J399" s="6"/>
    </row>
    <row r="400" spans="1:10" s="5" customFormat="1" ht="12.75" customHeight="1" x14ac:dyDescent="0.2">
      <c r="A400" s="15"/>
      <c r="B400" s="20"/>
      <c r="C400" s="21"/>
      <c r="D400" s="118"/>
      <c r="E400" s="9"/>
      <c r="F400" s="9"/>
      <c r="G400" s="9"/>
      <c r="H400" s="51"/>
      <c r="I400" s="6"/>
      <c r="J400" s="6"/>
    </row>
    <row r="401" spans="1:10" s="5" customFormat="1" ht="12.75" customHeight="1" x14ac:dyDescent="0.2">
      <c r="A401" s="15"/>
      <c r="B401" s="20"/>
      <c r="C401" s="21"/>
      <c r="D401" s="118"/>
      <c r="E401" s="9"/>
      <c r="F401" s="9"/>
      <c r="G401" s="9"/>
      <c r="H401" s="51"/>
      <c r="I401" s="6"/>
      <c r="J401" s="6"/>
    </row>
    <row r="402" spans="1:10" s="5" customFormat="1" ht="12.75" customHeight="1" x14ac:dyDescent="0.2">
      <c r="A402" s="15"/>
      <c r="B402" s="20"/>
      <c r="C402" s="21"/>
      <c r="D402" s="118"/>
      <c r="E402" s="9"/>
      <c r="F402" s="9"/>
      <c r="G402" s="9"/>
      <c r="H402" s="51"/>
      <c r="I402" s="6"/>
      <c r="J402" s="6"/>
    </row>
    <row r="403" spans="1:10" s="5" customFormat="1" ht="12.75" customHeight="1" x14ac:dyDescent="0.2">
      <c r="A403" s="15"/>
      <c r="B403" s="20"/>
      <c r="C403" s="21"/>
      <c r="D403" s="118"/>
      <c r="E403" s="9"/>
      <c r="F403" s="9"/>
      <c r="G403" s="9"/>
      <c r="H403" s="51"/>
      <c r="I403" s="6"/>
      <c r="J403" s="6"/>
    </row>
    <row r="404" spans="1:10" s="5" customFormat="1" ht="12.75" customHeight="1" x14ac:dyDescent="0.2">
      <c r="A404" s="15"/>
      <c r="B404" s="20"/>
      <c r="C404" s="21"/>
      <c r="D404" s="118"/>
      <c r="E404" s="9"/>
      <c r="F404" s="9"/>
      <c r="G404" s="9"/>
      <c r="H404" s="51"/>
      <c r="I404" s="6"/>
      <c r="J404" s="6"/>
    </row>
    <row r="405" spans="1:10" s="5" customFormat="1" ht="12.75" customHeight="1" x14ac:dyDescent="0.2">
      <c r="A405" s="15"/>
      <c r="B405" s="20"/>
      <c r="C405" s="21"/>
      <c r="D405" s="118"/>
      <c r="E405" s="9"/>
      <c r="F405" s="9"/>
      <c r="G405" s="9"/>
      <c r="H405" s="51"/>
      <c r="I405" s="6"/>
      <c r="J405" s="6"/>
    </row>
    <row r="406" spans="1:10" s="5" customFormat="1" ht="12.75" customHeight="1" x14ac:dyDescent="0.2">
      <c r="A406" s="15"/>
      <c r="B406" s="20"/>
      <c r="C406" s="21"/>
      <c r="D406" s="118"/>
      <c r="E406" s="9"/>
      <c r="F406" s="9"/>
      <c r="G406" s="9"/>
      <c r="H406" s="51"/>
      <c r="I406" s="6"/>
      <c r="J406" s="6"/>
    </row>
    <row r="407" spans="1:10" s="5" customFormat="1" ht="12.75" customHeight="1" x14ac:dyDescent="0.2">
      <c r="A407" s="15"/>
      <c r="B407" s="20"/>
      <c r="C407" s="21"/>
      <c r="D407" s="118"/>
      <c r="E407" s="9"/>
      <c r="F407" s="9"/>
      <c r="G407" s="9"/>
      <c r="H407" s="51"/>
      <c r="I407" s="6"/>
      <c r="J407" s="6"/>
    </row>
    <row r="408" spans="1:10" s="5" customFormat="1" ht="12.75" customHeight="1" x14ac:dyDescent="0.2">
      <c r="A408" s="15"/>
      <c r="B408" s="20"/>
      <c r="C408" s="21"/>
      <c r="D408" s="118"/>
      <c r="E408" s="9"/>
      <c r="F408" s="9"/>
      <c r="G408" s="9"/>
      <c r="H408" s="51"/>
      <c r="I408" s="6"/>
      <c r="J408" s="6"/>
    </row>
    <row r="409" spans="1:10" s="5" customFormat="1" ht="12.75" customHeight="1" x14ac:dyDescent="0.2">
      <c r="A409" s="15"/>
      <c r="B409" s="20"/>
      <c r="C409" s="21"/>
      <c r="D409" s="118"/>
      <c r="E409" s="9"/>
      <c r="F409" s="9"/>
      <c r="G409" s="9"/>
      <c r="H409" s="51"/>
      <c r="I409" s="6"/>
      <c r="J409" s="6"/>
    </row>
    <row r="410" spans="1:10" s="5" customFormat="1" ht="12.75" customHeight="1" x14ac:dyDescent="0.2">
      <c r="A410" s="15"/>
      <c r="B410" s="20"/>
      <c r="C410" s="21"/>
      <c r="D410" s="118"/>
      <c r="E410" s="9"/>
      <c r="F410" s="9"/>
      <c r="G410" s="9"/>
      <c r="H410" s="51"/>
      <c r="I410" s="6"/>
      <c r="J410" s="6"/>
    </row>
    <row r="411" spans="1:10" s="5" customFormat="1" ht="12.75" customHeight="1" x14ac:dyDescent="0.2">
      <c r="A411" s="9"/>
      <c r="C411" s="10"/>
      <c r="D411" s="118"/>
      <c r="E411" s="9"/>
      <c r="F411" s="9"/>
      <c r="G411" s="9"/>
      <c r="H411" s="51"/>
      <c r="I411" s="6"/>
      <c r="J411" s="6"/>
    </row>
    <row r="412" spans="1:10" s="5" customFormat="1" ht="12.75" customHeight="1" x14ac:dyDescent="0.2">
      <c r="A412" s="15"/>
      <c r="B412" s="20"/>
      <c r="C412" s="21"/>
      <c r="D412" s="118"/>
      <c r="E412" s="9"/>
      <c r="F412" s="9"/>
      <c r="G412" s="9"/>
      <c r="H412" s="51"/>
      <c r="I412" s="6"/>
      <c r="J412" s="6"/>
    </row>
    <row r="413" spans="1:10" s="5" customFormat="1" ht="12.75" customHeight="1" x14ac:dyDescent="0.2">
      <c r="A413" s="15"/>
      <c r="B413" s="20"/>
      <c r="C413" s="21"/>
      <c r="D413" s="118"/>
      <c r="E413" s="9"/>
      <c r="F413" s="9"/>
      <c r="G413" s="9"/>
      <c r="H413" s="51"/>
      <c r="I413" s="6"/>
      <c r="J413" s="6"/>
    </row>
    <row r="414" spans="1:10" s="5" customFormat="1" ht="12.75" customHeight="1" x14ac:dyDescent="0.2">
      <c r="A414" s="15"/>
      <c r="B414" s="20"/>
      <c r="C414" s="21"/>
      <c r="D414" s="118"/>
      <c r="E414" s="9"/>
      <c r="F414" s="9"/>
      <c r="G414" s="9"/>
      <c r="H414" s="51"/>
      <c r="I414" s="6"/>
      <c r="J414" s="6"/>
    </row>
    <row r="415" spans="1:10" s="5" customFormat="1" ht="12.75" customHeight="1" x14ac:dyDescent="0.2">
      <c r="A415" s="15"/>
      <c r="B415" s="20"/>
      <c r="C415" s="21"/>
      <c r="D415" s="118"/>
      <c r="E415" s="9"/>
      <c r="F415" s="9"/>
      <c r="G415" s="9"/>
      <c r="H415" s="51"/>
      <c r="I415" s="6"/>
      <c r="J415" s="6"/>
    </row>
    <row r="416" spans="1:10" s="5" customFormat="1" ht="12.75" customHeight="1" x14ac:dyDescent="0.2">
      <c r="A416" s="15"/>
      <c r="B416" s="20"/>
      <c r="C416" s="21"/>
      <c r="D416" s="118"/>
      <c r="E416" s="9"/>
      <c r="F416" s="9"/>
      <c r="G416" s="9"/>
      <c r="H416" s="51"/>
      <c r="I416" s="6"/>
      <c r="J416" s="6"/>
    </row>
    <row r="417" spans="1:10" s="5" customFormat="1" ht="12.75" customHeight="1" x14ac:dyDescent="0.2">
      <c r="A417" s="15"/>
      <c r="B417" s="20"/>
      <c r="C417" s="21"/>
      <c r="D417" s="118"/>
      <c r="E417" s="9"/>
      <c r="F417" s="9"/>
      <c r="G417" s="9"/>
      <c r="H417" s="51"/>
      <c r="I417" s="6"/>
      <c r="J417" s="6"/>
    </row>
    <row r="418" spans="1:10" s="5" customFormat="1" ht="12.75" customHeight="1" x14ac:dyDescent="0.2">
      <c r="A418" s="15"/>
      <c r="B418" s="20"/>
      <c r="C418" s="21"/>
      <c r="D418" s="118"/>
      <c r="E418" s="9"/>
      <c r="F418" s="9"/>
      <c r="G418" s="9"/>
      <c r="H418" s="51"/>
      <c r="I418" s="6"/>
      <c r="J418" s="6"/>
    </row>
    <row r="419" spans="1:10" s="5" customFormat="1" ht="12.75" customHeight="1" x14ac:dyDescent="0.2">
      <c r="A419" s="15"/>
      <c r="B419" s="20"/>
      <c r="C419" s="21"/>
      <c r="D419" s="118"/>
      <c r="E419" s="9"/>
      <c r="F419" s="9"/>
      <c r="G419" s="9"/>
      <c r="H419" s="51"/>
      <c r="I419" s="6"/>
      <c r="J419" s="6"/>
    </row>
    <row r="420" spans="1:10" s="5" customFormat="1" ht="12.75" customHeight="1" x14ac:dyDescent="0.2">
      <c r="A420" s="15"/>
      <c r="B420" s="20"/>
      <c r="C420" s="21"/>
      <c r="D420" s="118"/>
      <c r="E420" s="9"/>
      <c r="F420" s="9"/>
      <c r="G420" s="9"/>
      <c r="H420" s="51"/>
      <c r="I420" s="6"/>
      <c r="J420" s="6"/>
    </row>
    <row r="421" spans="1:10" s="5" customFormat="1" ht="12.75" customHeight="1" x14ac:dyDescent="0.2">
      <c r="A421" s="15"/>
      <c r="B421" s="20"/>
      <c r="C421" s="21"/>
      <c r="D421" s="118"/>
      <c r="E421" s="9"/>
      <c r="F421" s="9"/>
      <c r="G421" s="9"/>
      <c r="H421" s="51"/>
      <c r="I421" s="6"/>
      <c r="J421" s="6"/>
    </row>
    <row r="422" spans="1:10" s="5" customFormat="1" ht="12.75" customHeight="1" x14ac:dyDescent="0.2">
      <c r="A422" s="15"/>
      <c r="B422" s="20"/>
      <c r="C422" s="21"/>
      <c r="D422" s="118"/>
      <c r="E422" s="9"/>
      <c r="F422" s="9"/>
      <c r="G422" s="9"/>
      <c r="H422" s="51"/>
      <c r="I422" s="6"/>
      <c r="J422" s="6"/>
    </row>
    <row r="423" spans="1:10" s="5" customFormat="1" ht="12.75" customHeight="1" x14ac:dyDescent="0.2">
      <c r="A423" s="15"/>
      <c r="B423" s="20"/>
      <c r="C423" s="21"/>
      <c r="D423" s="118"/>
      <c r="E423" s="9"/>
      <c r="F423" s="9"/>
      <c r="G423" s="9"/>
      <c r="H423" s="51"/>
      <c r="I423" s="6"/>
      <c r="J423" s="6"/>
    </row>
    <row r="424" spans="1:10" s="5" customFormat="1" ht="12.75" customHeight="1" x14ac:dyDescent="0.2">
      <c r="A424" s="15"/>
      <c r="B424" s="20"/>
      <c r="C424" s="21"/>
      <c r="D424" s="118"/>
      <c r="E424" s="9"/>
      <c r="F424" s="9"/>
      <c r="G424" s="9"/>
      <c r="H424" s="51"/>
      <c r="I424" s="6"/>
      <c r="J424" s="6"/>
    </row>
    <row r="425" spans="1:10" s="5" customFormat="1" ht="12.75" customHeight="1" x14ac:dyDescent="0.2">
      <c r="A425" s="15"/>
      <c r="B425" s="20"/>
      <c r="C425" s="21"/>
      <c r="D425" s="118"/>
      <c r="E425" s="9"/>
      <c r="F425" s="9"/>
      <c r="G425" s="9"/>
      <c r="H425" s="51"/>
      <c r="I425" s="6"/>
      <c r="J425" s="6"/>
    </row>
    <row r="426" spans="1:10" s="5" customFormat="1" ht="12.75" customHeight="1" x14ac:dyDescent="0.2">
      <c r="A426" s="15"/>
      <c r="B426" s="20"/>
      <c r="C426" s="21"/>
      <c r="D426" s="118"/>
      <c r="E426" s="9"/>
      <c r="F426" s="9"/>
      <c r="G426" s="9"/>
      <c r="H426" s="51"/>
      <c r="I426" s="6"/>
      <c r="J426" s="6"/>
    </row>
    <row r="427" spans="1:10" s="5" customFormat="1" ht="12.75" customHeight="1" x14ac:dyDescent="0.2">
      <c r="A427" s="15"/>
      <c r="B427" s="20"/>
      <c r="C427" s="21"/>
      <c r="D427" s="118"/>
      <c r="E427" s="9"/>
      <c r="F427" s="9"/>
      <c r="G427" s="9"/>
      <c r="H427" s="51"/>
      <c r="I427" s="6"/>
      <c r="J427" s="6"/>
    </row>
    <row r="428" spans="1:10" s="5" customFormat="1" ht="12.75" customHeight="1" x14ac:dyDescent="0.2">
      <c r="A428" s="15"/>
      <c r="B428" s="20"/>
      <c r="C428" s="21"/>
      <c r="D428" s="118"/>
      <c r="E428" s="9"/>
      <c r="F428" s="9"/>
      <c r="G428" s="9"/>
      <c r="H428" s="51"/>
      <c r="I428" s="6"/>
      <c r="J428" s="6"/>
    </row>
    <row r="429" spans="1:10" s="5" customFormat="1" ht="12.75" customHeight="1" x14ac:dyDescent="0.2">
      <c r="A429" s="15"/>
      <c r="B429" s="20"/>
      <c r="C429" s="21"/>
      <c r="D429" s="118"/>
      <c r="E429" s="9"/>
      <c r="F429" s="9"/>
      <c r="G429" s="9"/>
      <c r="H429" s="51"/>
      <c r="I429" s="6"/>
      <c r="J429" s="6"/>
    </row>
    <row r="430" spans="1:10" s="5" customFormat="1" ht="12.75" customHeight="1" x14ac:dyDescent="0.2">
      <c r="A430" s="15"/>
      <c r="B430" s="20"/>
      <c r="C430" s="21"/>
      <c r="D430" s="118"/>
      <c r="E430" s="9"/>
      <c r="F430" s="9"/>
      <c r="G430" s="9"/>
      <c r="H430" s="51"/>
      <c r="I430" s="6"/>
      <c r="J430" s="6"/>
    </row>
    <row r="431" spans="1:10" s="5" customFormat="1" ht="12.75" customHeight="1" x14ac:dyDescent="0.2">
      <c r="A431" s="15"/>
      <c r="B431" s="20"/>
      <c r="C431" s="21"/>
      <c r="D431" s="118"/>
      <c r="E431" s="9"/>
      <c r="F431" s="9"/>
      <c r="G431" s="9"/>
      <c r="H431" s="51"/>
      <c r="I431" s="6"/>
      <c r="J431" s="6"/>
    </row>
    <row r="432" spans="1:10" s="5" customFormat="1" ht="12.75" customHeight="1" x14ac:dyDescent="0.2">
      <c r="A432" s="15"/>
      <c r="B432" s="20"/>
      <c r="C432" s="21"/>
      <c r="D432" s="118"/>
      <c r="E432" s="9"/>
      <c r="F432" s="9"/>
      <c r="G432" s="9"/>
      <c r="H432" s="51"/>
      <c r="I432" s="6"/>
      <c r="J432" s="6"/>
    </row>
    <row r="433" spans="1:10" s="5" customFormat="1" ht="12.75" customHeight="1" x14ac:dyDescent="0.2">
      <c r="A433" s="15"/>
      <c r="B433" s="20"/>
      <c r="C433" s="21"/>
      <c r="D433" s="118"/>
      <c r="E433" s="9"/>
      <c r="F433" s="9"/>
      <c r="G433" s="9"/>
      <c r="H433" s="51"/>
      <c r="I433" s="6"/>
      <c r="J433" s="6"/>
    </row>
    <row r="434" spans="1:10" s="5" customFormat="1" ht="12.75" customHeight="1" x14ac:dyDescent="0.2">
      <c r="A434" s="15"/>
      <c r="B434" s="20"/>
      <c r="C434" s="21"/>
      <c r="D434" s="118"/>
      <c r="E434" s="9"/>
      <c r="F434" s="9"/>
      <c r="G434" s="9"/>
      <c r="H434" s="51"/>
      <c r="I434" s="6"/>
      <c r="J434" s="6"/>
    </row>
    <row r="435" spans="1:10" s="5" customFormat="1" ht="12.75" customHeight="1" x14ac:dyDescent="0.2">
      <c r="A435" s="15"/>
      <c r="B435" s="20"/>
      <c r="C435" s="21"/>
      <c r="D435" s="118"/>
      <c r="E435" s="9"/>
      <c r="F435" s="9"/>
      <c r="G435" s="9"/>
      <c r="H435" s="51"/>
      <c r="I435" s="6"/>
      <c r="J435" s="6"/>
    </row>
    <row r="436" spans="1:10" s="5" customFormat="1" ht="12.75" customHeight="1" x14ac:dyDescent="0.2">
      <c r="A436" s="15"/>
      <c r="B436" s="20"/>
      <c r="C436" s="21"/>
      <c r="D436" s="118"/>
      <c r="E436" s="9"/>
      <c r="F436" s="9"/>
      <c r="G436" s="9"/>
      <c r="H436" s="51"/>
      <c r="I436" s="6"/>
      <c r="J436" s="6"/>
    </row>
    <row r="437" spans="1:10" s="5" customFormat="1" ht="12.75" customHeight="1" x14ac:dyDescent="0.2">
      <c r="A437" s="15"/>
      <c r="B437" s="20"/>
      <c r="C437" s="21"/>
      <c r="D437" s="118"/>
      <c r="E437" s="9"/>
      <c r="F437" s="9"/>
      <c r="G437" s="9"/>
      <c r="H437" s="51"/>
      <c r="I437" s="6"/>
      <c r="J437" s="6"/>
    </row>
    <row r="438" spans="1:10" s="5" customFormat="1" ht="12.75" customHeight="1" x14ac:dyDescent="0.2">
      <c r="A438" s="15"/>
      <c r="B438" s="20"/>
      <c r="C438" s="21"/>
      <c r="D438" s="118"/>
      <c r="E438" s="9"/>
      <c r="F438" s="9"/>
      <c r="G438" s="9"/>
      <c r="H438" s="51"/>
      <c r="I438" s="6"/>
      <c r="J438" s="6"/>
    </row>
    <row r="439" spans="1:10" s="5" customFormat="1" ht="12.75" customHeight="1" x14ac:dyDescent="0.2">
      <c r="A439" s="15"/>
      <c r="B439" s="20"/>
      <c r="C439" s="21"/>
      <c r="D439" s="118"/>
      <c r="E439" s="9"/>
      <c r="F439" s="9"/>
      <c r="G439" s="9"/>
      <c r="H439" s="51"/>
      <c r="I439" s="6"/>
      <c r="J439" s="6"/>
    </row>
    <row r="440" spans="1:10" s="5" customFormat="1" ht="12.75" customHeight="1" x14ac:dyDescent="0.2">
      <c r="A440" s="15"/>
      <c r="B440" s="20"/>
      <c r="C440" s="21"/>
      <c r="D440" s="118"/>
      <c r="E440" s="9"/>
      <c r="F440" s="9"/>
      <c r="G440" s="9"/>
      <c r="H440" s="51"/>
      <c r="I440" s="6"/>
      <c r="J440" s="6"/>
    </row>
    <row r="441" spans="1:10" s="5" customFormat="1" ht="12.75" customHeight="1" x14ac:dyDescent="0.2">
      <c r="A441" s="15"/>
      <c r="B441" s="20"/>
      <c r="C441" s="21"/>
      <c r="D441" s="118"/>
      <c r="E441" s="9"/>
      <c r="F441" s="9"/>
      <c r="G441" s="9"/>
      <c r="H441" s="51"/>
      <c r="I441" s="6"/>
      <c r="J441" s="6"/>
    </row>
    <row r="442" spans="1:10" s="5" customFormat="1" ht="12.75" customHeight="1" x14ac:dyDescent="0.2">
      <c r="A442" s="15"/>
      <c r="B442" s="20"/>
      <c r="C442" s="21"/>
      <c r="D442" s="118"/>
      <c r="E442" s="9"/>
      <c r="F442" s="9"/>
      <c r="G442" s="9"/>
      <c r="H442" s="51"/>
      <c r="I442" s="6"/>
      <c r="J442" s="6"/>
    </row>
    <row r="443" spans="1:10" s="5" customFormat="1" ht="12.75" customHeight="1" x14ac:dyDescent="0.2">
      <c r="A443" s="15"/>
      <c r="B443" s="20"/>
      <c r="C443" s="21"/>
      <c r="D443" s="118"/>
      <c r="E443" s="9"/>
      <c r="F443" s="9"/>
      <c r="G443" s="9"/>
      <c r="H443" s="51"/>
      <c r="I443" s="6"/>
      <c r="J443" s="6"/>
    </row>
    <row r="444" spans="1:10" s="5" customFormat="1" ht="12.75" customHeight="1" x14ac:dyDescent="0.2">
      <c r="A444" s="15"/>
      <c r="B444" s="20"/>
      <c r="C444" s="21"/>
      <c r="D444" s="118"/>
      <c r="E444" s="9"/>
      <c r="F444" s="9"/>
      <c r="G444" s="9"/>
      <c r="H444" s="51"/>
      <c r="I444" s="6"/>
      <c r="J444" s="6"/>
    </row>
    <row r="445" spans="1:10" s="5" customFormat="1" ht="12.75" customHeight="1" x14ac:dyDescent="0.2">
      <c r="A445" s="15"/>
      <c r="B445" s="20"/>
      <c r="C445" s="21"/>
      <c r="D445" s="118"/>
      <c r="E445" s="9"/>
      <c r="F445" s="9"/>
      <c r="G445" s="9"/>
      <c r="H445" s="51"/>
      <c r="I445" s="6"/>
      <c r="J445" s="6"/>
    </row>
    <row r="446" spans="1:10" s="5" customFormat="1" ht="12.75" customHeight="1" x14ac:dyDescent="0.2">
      <c r="A446" s="15"/>
      <c r="B446" s="20"/>
      <c r="C446" s="21"/>
      <c r="D446" s="118"/>
      <c r="E446" s="9"/>
      <c r="F446" s="9"/>
      <c r="G446" s="9"/>
      <c r="H446" s="51"/>
      <c r="I446" s="6"/>
      <c r="J446" s="6"/>
    </row>
    <row r="447" spans="1:10" s="5" customFormat="1" ht="12.75" customHeight="1" x14ac:dyDescent="0.2">
      <c r="A447" s="15"/>
      <c r="B447" s="20"/>
      <c r="C447" s="21"/>
      <c r="D447" s="118"/>
      <c r="E447" s="9"/>
      <c r="F447" s="9"/>
      <c r="G447" s="9"/>
      <c r="H447" s="51"/>
      <c r="I447" s="6"/>
      <c r="J447" s="6"/>
    </row>
    <row r="448" spans="1:10" s="5" customFormat="1" ht="12.75" customHeight="1" x14ac:dyDescent="0.2">
      <c r="A448" s="15"/>
      <c r="B448" s="20"/>
      <c r="C448" s="21"/>
      <c r="D448" s="118"/>
      <c r="E448" s="9"/>
      <c r="F448" s="9"/>
      <c r="G448" s="9"/>
      <c r="H448" s="51"/>
      <c r="I448" s="6"/>
      <c r="J448" s="6"/>
    </row>
    <row r="449" spans="1:10" s="5" customFormat="1" ht="12.75" customHeight="1" x14ac:dyDescent="0.2">
      <c r="A449" s="15"/>
      <c r="B449" s="20"/>
      <c r="C449" s="21"/>
      <c r="D449" s="118"/>
      <c r="E449" s="9"/>
      <c r="F449" s="9"/>
      <c r="G449" s="9"/>
      <c r="H449" s="51"/>
      <c r="I449" s="6"/>
      <c r="J449" s="6"/>
    </row>
    <row r="450" spans="1:10" s="5" customFormat="1" ht="12.75" customHeight="1" x14ac:dyDescent="0.2">
      <c r="A450" s="15"/>
      <c r="B450" s="20"/>
      <c r="C450" s="21"/>
      <c r="D450" s="118"/>
      <c r="E450" s="9"/>
      <c r="F450" s="9"/>
      <c r="G450" s="9"/>
      <c r="H450" s="51"/>
      <c r="I450" s="6"/>
      <c r="J450" s="6"/>
    </row>
    <row r="451" spans="1:10" s="5" customFormat="1" ht="12.75" customHeight="1" x14ac:dyDescent="0.2">
      <c r="A451" s="15"/>
      <c r="B451" s="20"/>
      <c r="C451" s="21"/>
      <c r="D451" s="118"/>
      <c r="E451" s="9"/>
      <c r="F451" s="9"/>
      <c r="G451" s="9"/>
      <c r="H451" s="51"/>
      <c r="I451" s="6"/>
      <c r="J451" s="6"/>
    </row>
    <row r="452" spans="1:10" s="5" customFormat="1" ht="12.75" customHeight="1" x14ac:dyDescent="0.2">
      <c r="A452" s="15"/>
      <c r="B452" s="20"/>
      <c r="C452" s="21"/>
      <c r="D452" s="118"/>
      <c r="E452" s="9"/>
      <c r="F452" s="9"/>
      <c r="G452" s="9"/>
      <c r="H452" s="51"/>
      <c r="I452" s="6"/>
      <c r="J452" s="6"/>
    </row>
    <row r="453" spans="1:10" s="5" customFormat="1" ht="12.75" customHeight="1" x14ac:dyDescent="0.2">
      <c r="A453" s="15"/>
      <c r="B453" s="20"/>
      <c r="C453" s="21"/>
      <c r="D453" s="118"/>
      <c r="E453" s="9"/>
      <c r="F453" s="9"/>
      <c r="G453" s="9"/>
      <c r="H453" s="51"/>
      <c r="I453" s="6"/>
      <c r="J453" s="6"/>
    </row>
    <row r="454" spans="1:10" s="5" customFormat="1" ht="12.75" customHeight="1" x14ac:dyDescent="0.2">
      <c r="A454" s="15"/>
      <c r="B454" s="20"/>
      <c r="C454" s="21"/>
      <c r="D454" s="118"/>
      <c r="E454" s="9"/>
      <c r="F454" s="9"/>
      <c r="G454" s="9"/>
      <c r="H454" s="51"/>
      <c r="I454" s="6"/>
      <c r="J454" s="6"/>
    </row>
    <row r="455" spans="1:10" s="5" customFormat="1" ht="12.75" customHeight="1" x14ac:dyDescent="0.2">
      <c r="A455" s="15"/>
      <c r="B455" s="20"/>
      <c r="C455" s="21"/>
      <c r="D455" s="118"/>
      <c r="E455" s="9"/>
      <c r="F455" s="9"/>
      <c r="G455" s="9"/>
      <c r="H455" s="51"/>
      <c r="I455" s="6"/>
      <c r="J455" s="6"/>
    </row>
    <row r="456" spans="1:10" s="5" customFormat="1" ht="12.75" customHeight="1" x14ac:dyDescent="0.2">
      <c r="A456" s="15"/>
      <c r="B456" s="20"/>
      <c r="C456" s="21"/>
      <c r="D456" s="118"/>
      <c r="E456" s="9"/>
      <c r="F456" s="9"/>
      <c r="G456" s="9"/>
      <c r="H456" s="51"/>
      <c r="I456" s="6"/>
      <c r="J456" s="6"/>
    </row>
    <row r="457" spans="1:10" s="5" customFormat="1" ht="12.75" customHeight="1" x14ac:dyDescent="0.2">
      <c r="A457" s="15"/>
      <c r="B457" s="20"/>
      <c r="C457" s="21"/>
      <c r="D457" s="118"/>
      <c r="E457" s="9"/>
      <c r="F457" s="9"/>
      <c r="G457" s="9"/>
      <c r="H457" s="51"/>
      <c r="I457" s="6"/>
      <c r="J457" s="6"/>
    </row>
    <row r="458" spans="1:10" s="5" customFormat="1" ht="12.75" customHeight="1" x14ac:dyDescent="0.2">
      <c r="A458" s="15"/>
      <c r="B458" s="20"/>
      <c r="C458" s="21"/>
      <c r="D458" s="118"/>
      <c r="E458" s="9"/>
      <c r="F458" s="9"/>
      <c r="G458" s="9"/>
      <c r="H458" s="51"/>
      <c r="I458" s="6"/>
      <c r="J458" s="6"/>
    </row>
    <row r="459" spans="1:10" s="5" customFormat="1" ht="12.75" customHeight="1" x14ac:dyDescent="0.2">
      <c r="A459" s="15"/>
      <c r="B459" s="20"/>
      <c r="C459" s="21"/>
      <c r="D459" s="118"/>
      <c r="E459" s="9"/>
      <c r="F459" s="9"/>
      <c r="G459" s="9"/>
      <c r="H459" s="51"/>
      <c r="I459" s="6"/>
      <c r="J459" s="6"/>
    </row>
    <row r="460" spans="1:10" s="5" customFormat="1" ht="12.75" customHeight="1" x14ac:dyDescent="0.2">
      <c r="A460" s="15"/>
      <c r="B460" s="20"/>
      <c r="C460" s="21"/>
      <c r="D460" s="118"/>
      <c r="E460" s="9"/>
      <c r="F460" s="9"/>
      <c r="G460" s="9"/>
      <c r="H460" s="51"/>
      <c r="I460" s="6"/>
      <c r="J460" s="6"/>
    </row>
    <row r="461" spans="1:10" s="5" customFormat="1" ht="12.75" customHeight="1" x14ac:dyDescent="0.2">
      <c r="A461" s="15"/>
      <c r="B461" s="20"/>
      <c r="C461" s="21"/>
      <c r="D461" s="118"/>
      <c r="E461" s="9"/>
      <c r="F461" s="9"/>
      <c r="G461" s="9"/>
      <c r="H461" s="51"/>
      <c r="I461" s="6"/>
      <c r="J461" s="6"/>
    </row>
    <row r="462" spans="1:10" s="5" customFormat="1" ht="12.75" customHeight="1" x14ac:dyDescent="0.2">
      <c r="A462" s="15"/>
      <c r="B462" s="20"/>
      <c r="C462" s="21"/>
      <c r="D462" s="118"/>
      <c r="E462" s="9"/>
      <c r="F462" s="9"/>
      <c r="G462" s="9"/>
      <c r="H462" s="51"/>
      <c r="I462" s="6"/>
      <c r="J462" s="6"/>
    </row>
    <row r="463" spans="1:10" s="5" customFormat="1" ht="12.75" customHeight="1" x14ac:dyDescent="0.2">
      <c r="A463" s="15"/>
      <c r="B463" s="20"/>
      <c r="C463" s="21"/>
      <c r="D463" s="118"/>
      <c r="E463" s="9"/>
      <c r="F463" s="9"/>
      <c r="G463" s="9"/>
      <c r="H463" s="51"/>
      <c r="I463" s="6"/>
      <c r="J463" s="6"/>
    </row>
    <row r="464" spans="1:10" s="5" customFormat="1" ht="12.75" customHeight="1" x14ac:dyDescent="0.2">
      <c r="A464" s="15"/>
      <c r="B464" s="20"/>
      <c r="C464" s="21"/>
      <c r="D464" s="118"/>
      <c r="E464" s="9"/>
      <c r="F464" s="9"/>
      <c r="G464" s="9"/>
      <c r="H464" s="51"/>
      <c r="I464" s="6"/>
      <c r="J464" s="6"/>
    </row>
    <row r="465" spans="1:10" s="5" customFormat="1" ht="12.75" customHeight="1" x14ac:dyDescent="0.2">
      <c r="A465" s="15"/>
      <c r="B465" s="20"/>
      <c r="C465" s="21"/>
      <c r="D465" s="118"/>
      <c r="E465" s="9"/>
      <c r="F465" s="9"/>
      <c r="G465" s="9"/>
      <c r="H465" s="51"/>
      <c r="I465" s="6"/>
      <c r="J465" s="6"/>
    </row>
    <row r="466" spans="1:10" s="5" customFormat="1" ht="12.75" customHeight="1" x14ac:dyDescent="0.2">
      <c r="A466" s="15"/>
      <c r="B466" s="20"/>
      <c r="C466" s="21"/>
      <c r="D466" s="118"/>
      <c r="E466" s="9"/>
      <c r="F466" s="9"/>
      <c r="G466" s="9"/>
      <c r="H466" s="51"/>
      <c r="I466" s="6"/>
      <c r="J466" s="6"/>
    </row>
    <row r="467" spans="1:10" s="5" customFormat="1" ht="12.75" customHeight="1" x14ac:dyDescent="0.2">
      <c r="A467" s="15"/>
      <c r="B467" s="20"/>
      <c r="C467" s="21"/>
      <c r="D467" s="118"/>
      <c r="E467" s="9"/>
      <c r="F467" s="9"/>
      <c r="G467" s="9"/>
      <c r="H467" s="51"/>
      <c r="I467" s="6"/>
      <c r="J467" s="6"/>
    </row>
    <row r="468" spans="1:10" s="5" customFormat="1" ht="12.75" customHeight="1" x14ac:dyDescent="0.2">
      <c r="A468" s="15"/>
      <c r="B468" s="20"/>
      <c r="C468" s="21"/>
      <c r="D468" s="118"/>
      <c r="E468" s="9"/>
      <c r="F468" s="9"/>
      <c r="G468" s="9"/>
      <c r="H468" s="51"/>
      <c r="I468" s="6"/>
      <c r="J468" s="6"/>
    </row>
    <row r="469" spans="1:10" s="5" customFormat="1" ht="12.75" customHeight="1" x14ac:dyDescent="0.2">
      <c r="A469" s="15"/>
      <c r="B469" s="20"/>
      <c r="C469" s="21"/>
      <c r="D469" s="118"/>
      <c r="E469" s="9"/>
      <c r="F469" s="9"/>
      <c r="G469" s="9"/>
      <c r="H469" s="51"/>
      <c r="I469" s="6"/>
      <c r="J469" s="6"/>
    </row>
    <row r="470" spans="1:10" s="5" customFormat="1" ht="12.75" customHeight="1" x14ac:dyDescent="0.2">
      <c r="A470" s="15"/>
      <c r="B470" s="20"/>
      <c r="C470" s="21"/>
      <c r="D470" s="118"/>
      <c r="E470" s="9"/>
      <c r="F470" s="9"/>
      <c r="G470" s="9"/>
      <c r="H470" s="51"/>
      <c r="I470" s="6"/>
      <c r="J470" s="6"/>
    </row>
    <row r="471" spans="1:10" s="5" customFormat="1" ht="12.75" customHeight="1" x14ac:dyDescent="0.2">
      <c r="A471" s="15"/>
      <c r="B471" s="20"/>
      <c r="C471" s="21"/>
      <c r="D471" s="118"/>
      <c r="E471" s="9"/>
      <c r="F471" s="9"/>
      <c r="G471" s="9"/>
      <c r="H471" s="51"/>
      <c r="I471" s="6"/>
      <c r="J471" s="6"/>
    </row>
    <row r="472" spans="1:10" s="5" customFormat="1" ht="12.75" customHeight="1" x14ac:dyDescent="0.2">
      <c r="A472" s="15"/>
      <c r="B472" s="20"/>
      <c r="C472" s="21"/>
      <c r="D472" s="118"/>
      <c r="E472" s="9"/>
      <c r="F472" s="9"/>
      <c r="G472" s="9"/>
      <c r="H472" s="51"/>
      <c r="I472" s="6"/>
      <c r="J472" s="6"/>
    </row>
    <row r="473" spans="1:10" s="5" customFormat="1" ht="12.75" customHeight="1" x14ac:dyDescent="0.2">
      <c r="A473" s="15"/>
      <c r="B473" s="20"/>
      <c r="C473" s="21"/>
      <c r="D473" s="118"/>
      <c r="E473" s="9"/>
      <c r="F473" s="9"/>
      <c r="G473" s="9"/>
      <c r="H473" s="51"/>
      <c r="I473" s="6"/>
      <c r="J473" s="6"/>
    </row>
    <row r="474" spans="1:10" s="5" customFormat="1" ht="12.75" customHeight="1" x14ac:dyDescent="0.2">
      <c r="A474" s="15"/>
      <c r="B474" s="20"/>
      <c r="C474" s="21"/>
      <c r="D474" s="118"/>
      <c r="E474" s="9"/>
      <c r="F474" s="9"/>
      <c r="G474" s="9"/>
      <c r="H474" s="51"/>
      <c r="I474" s="6"/>
      <c r="J474" s="6"/>
    </row>
    <row r="475" spans="1:10" s="5" customFormat="1" ht="12.75" customHeight="1" x14ac:dyDescent="0.2">
      <c r="A475" s="15"/>
      <c r="B475" s="20"/>
      <c r="C475" s="21"/>
      <c r="D475" s="118"/>
      <c r="E475" s="9"/>
      <c r="F475" s="9"/>
      <c r="G475" s="9"/>
      <c r="H475" s="51"/>
      <c r="I475" s="6"/>
      <c r="J475" s="6"/>
    </row>
    <row r="476" spans="1:10" s="5" customFormat="1" ht="12.75" customHeight="1" x14ac:dyDescent="0.2">
      <c r="A476" s="15"/>
      <c r="B476" s="20"/>
      <c r="C476" s="21"/>
      <c r="D476" s="118"/>
      <c r="E476" s="9"/>
      <c r="F476" s="9"/>
      <c r="G476" s="9"/>
      <c r="H476" s="51"/>
      <c r="I476" s="6"/>
      <c r="J476" s="6"/>
    </row>
    <row r="477" spans="1:10" s="5" customFormat="1" ht="12.75" customHeight="1" x14ac:dyDescent="0.2">
      <c r="A477" s="15"/>
      <c r="B477" s="20"/>
      <c r="C477" s="21"/>
      <c r="D477" s="118"/>
      <c r="E477" s="9"/>
      <c r="F477" s="9"/>
      <c r="G477" s="9"/>
      <c r="H477" s="51"/>
      <c r="I477" s="6"/>
      <c r="J477" s="6"/>
    </row>
    <row r="478" spans="1:10" s="5" customFormat="1" ht="12.75" customHeight="1" x14ac:dyDescent="0.2">
      <c r="A478" s="15"/>
      <c r="B478" s="20"/>
      <c r="C478" s="21"/>
      <c r="D478" s="118"/>
      <c r="E478" s="9"/>
      <c r="F478" s="9"/>
      <c r="G478" s="9"/>
      <c r="H478" s="51"/>
      <c r="I478" s="6"/>
      <c r="J478" s="6"/>
    </row>
    <row r="479" spans="1:10" s="5" customFormat="1" ht="12.75" customHeight="1" x14ac:dyDescent="0.2">
      <c r="A479" s="15"/>
      <c r="B479" s="20"/>
      <c r="C479" s="21"/>
      <c r="D479" s="118"/>
      <c r="E479" s="9"/>
      <c r="F479" s="9"/>
      <c r="G479" s="9"/>
      <c r="H479" s="51"/>
      <c r="I479" s="6"/>
      <c r="J479" s="6"/>
    </row>
    <row r="480" spans="1:10" s="5" customFormat="1" ht="12.75" customHeight="1" x14ac:dyDescent="0.2">
      <c r="A480" s="15"/>
      <c r="B480" s="20"/>
      <c r="C480" s="21"/>
      <c r="D480" s="118"/>
      <c r="E480" s="9"/>
      <c r="F480" s="9"/>
      <c r="G480" s="9"/>
      <c r="H480" s="51"/>
      <c r="I480" s="6"/>
      <c r="J480" s="6"/>
    </row>
    <row r="481" spans="1:10" s="5" customFormat="1" ht="12.75" customHeight="1" x14ac:dyDescent="0.2">
      <c r="A481" s="15"/>
      <c r="B481" s="20"/>
      <c r="C481" s="21"/>
      <c r="D481" s="118"/>
      <c r="E481" s="9"/>
      <c r="F481" s="9"/>
      <c r="G481" s="9"/>
      <c r="H481" s="51"/>
      <c r="I481" s="6"/>
      <c r="J481" s="6"/>
    </row>
    <row r="482" spans="1:10" s="5" customFormat="1" ht="12.75" customHeight="1" x14ac:dyDescent="0.2">
      <c r="A482" s="15"/>
      <c r="B482" s="20"/>
      <c r="C482" s="21"/>
      <c r="D482" s="118"/>
      <c r="E482" s="9"/>
      <c r="F482" s="9"/>
      <c r="G482" s="9"/>
      <c r="H482" s="51"/>
      <c r="I482" s="6"/>
      <c r="J482" s="6"/>
    </row>
    <row r="483" spans="1:10" s="5" customFormat="1" ht="12.75" customHeight="1" x14ac:dyDescent="0.2">
      <c r="A483" s="15"/>
      <c r="B483" s="20"/>
      <c r="C483" s="21"/>
      <c r="D483" s="118"/>
      <c r="E483" s="9"/>
      <c r="F483" s="9"/>
      <c r="G483" s="9"/>
      <c r="H483" s="51"/>
      <c r="I483" s="6"/>
      <c r="J483" s="6"/>
    </row>
    <row r="484" spans="1:10" s="5" customFormat="1" ht="12.75" customHeight="1" x14ac:dyDescent="0.2">
      <c r="A484" s="15"/>
      <c r="B484" s="20"/>
      <c r="C484" s="21"/>
      <c r="D484" s="118"/>
      <c r="E484" s="9"/>
      <c r="F484" s="9"/>
      <c r="G484" s="9"/>
      <c r="H484" s="51"/>
      <c r="I484" s="6"/>
      <c r="J484" s="6"/>
    </row>
    <row r="485" spans="1:10" s="5" customFormat="1" ht="12.75" customHeight="1" x14ac:dyDescent="0.2">
      <c r="A485" s="15"/>
      <c r="B485" s="20"/>
      <c r="C485" s="21"/>
      <c r="D485" s="118"/>
      <c r="E485" s="9"/>
      <c r="F485" s="9"/>
      <c r="G485" s="9"/>
      <c r="H485" s="51"/>
      <c r="I485" s="6"/>
      <c r="J485" s="6"/>
    </row>
    <row r="486" spans="1:10" s="5" customFormat="1" ht="12.75" customHeight="1" x14ac:dyDescent="0.2">
      <c r="A486" s="15"/>
      <c r="B486" s="20"/>
      <c r="C486" s="21"/>
      <c r="D486" s="118"/>
      <c r="E486" s="9"/>
      <c r="F486" s="9"/>
      <c r="G486" s="9"/>
      <c r="H486" s="51"/>
      <c r="I486" s="6"/>
      <c r="J486" s="6"/>
    </row>
    <row r="487" spans="1:10" s="5" customFormat="1" ht="12.75" customHeight="1" x14ac:dyDescent="0.2">
      <c r="A487" s="15"/>
      <c r="B487" s="20"/>
      <c r="C487" s="21"/>
      <c r="D487" s="118"/>
      <c r="E487" s="9"/>
      <c r="F487" s="9"/>
      <c r="G487" s="9"/>
      <c r="H487" s="51"/>
      <c r="I487" s="6"/>
      <c r="J487" s="6"/>
    </row>
    <row r="488" spans="1:10" s="5" customFormat="1" ht="12.75" customHeight="1" x14ac:dyDescent="0.2">
      <c r="A488" s="15"/>
      <c r="B488" s="20"/>
      <c r="C488" s="21"/>
      <c r="D488" s="118"/>
      <c r="E488" s="9"/>
      <c r="F488" s="9"/>
      <c r="G488" s="9"/>
      <c r="H488" s="51"/>
      <c r="I488" s="6"/>
      <c r="J488" s="6"/>
    </row>
    <row r="489" spans="1:10" s="5" customFormat="1" ht="12.75" customHeight="1" x14ac:dyDescent="0.2">
      <c r="A489" s="15"/>
      <c r="B489" s="20"/>
      <c r="C489" s="21"/>
      <c r="D489" s="118"/>
      <c r="E489" s="9"/>
      <c r="F489" s="9"/>
      <c r="G489" s="9"/>
      <c r="H489" s="51"/>
      <c r="I489" s="6"/>
      <c r="J489" s="6"/>
    </row>
    <row r="490" spans="1:10" s="5" customFormat="1" ht="12.75" customHeight="1" x14ac:dyDescent="0.2">
      <c r="A490" s="15"/>
      <c r="B490" s="20"/>
      <c r="C490" s="21"/>
      <c r="D490" s="118"/>
      <c r="E490" s="9"/>
      <c r="F490" s="9"/>
      <c r="G490" s="9"/>
      <c r="H490" s="51"/>
      <c r="I490" s="6"/>
      <c r="J490" s="6"/>
    </row>
    <row r="491" spans="1:10" s="5" customFormat="1" ht="12.75" customHeight="1" x14ac:dyDescent="0.2">
      <c r="A491" s="15"/>
      <c r="B491" s="20"/>
      <c r="C491" s="21"/>
      <c r="D491" s="118"/>
      <c r="E491" s="9"/>
      <c r="F491" s="9"/>
      <c r="G491" s="9"/>
      <c r="H491" s="51"/>
      <c r="I491" s="6"/>
      <c r="J491" s="6"/>
    </row>
    <row r="492" spans="1:10" s="5" customFormat="1" ht="12.75" customHeight="1" x14ac:dyDescent="0.2">
      <c r="A492" s="15"/>
      <c r="B492" s="20"/>
      <c r="C492" s="21"/>
      <c r="D492" s="118"/>
      <c r="E492" s="9"/>
      <c r="F492" s="9"/>
      <c r="G492" s="9"/>
      <c r="H492" s="51"/>
      <c r="I492" s="6"/>
      <c r="J492" s="6"/>
    </row>
    <row r="493" spans="1:10" s="5" customFormat="1" ht="12.75" customHeight="1" x14ac:dyDescent="0.2">
      <c r="A493" s="15"/>
      <c r="B493" s="20"/>
      <c r="C493" s="21"/>
      <c r="D493" s="118"/>
      <c r="E493" s="9"/>
      <c r="F493" s="9"/>
      <c r="G493" s="9"/>
      <c r="H493" s="51"/>
      <c r="I493" s="6"/>
      <c r="J493" s="6"/>
    </row>
    <row r="494" spans="1:10" s="5" customFormat="1" ht="12.75" customHeight="1" x14ac:dyDescent="0.2">
      <c r="A494" s="15"/>
      <c r="B494" s="20"/>
      <c r="C494" s="21"/>
      <c r="D494" s="118"/>
      <c r="E494" s="9"/>
      <c r="F494" s="9"/>
      <c r="G494" s="9"/>
      <c r="H494" s="51"/>
      <c r="I494" s="6"/>
      <c r="J494" s="6"/>
    </row>
    <row r="495" spans="1:10" s="5" customFormat="1" ht="12.75" customHeight="1" x14ac:dyDescent="0.2">
      <c r="A495" s="15"/>
      <c r="B495" s="20"/>
      <c r="C495" s="21"/>
      <c r="D495" s="118"/>
      <c r="E495" s="9"/>
      <c r="F495" s="9"/>
      <c r="G495" s="9"/>
      <c r="H495" s="51"/>
      <c r="I495" s="6"/>
      <c r="J495" s="6"/>
    </row>
    <row r="496" spans="1:10" s="5" customFormat="1" ht="12.75" customHeight="1" x14ac:dyDescent="0.2">
      <c r="A496" s="15"/>
      <c r="B496" s="20"/>
      <c r="C496" s="21"/>
      <c r="D496" s="118"/>
      <c r="E496" s="9"/>
      <c r="F496" s="9"/>
      <c r="G496" s="9"/>
      <c r="H496" s="51"/>
      <c r="I496" s="6"/>
      <c r="J496" s="6"/>
    </row>
    <row r="497" spans="1:10" s="5" customFormat="1" ht="12.75" customHeight="1" x14ac:dyDescent="0.2">
      <c r="A497" s="15"/>
      <c r="B497" s="20"/>
      <c r="C497" s="21"/>
      <c r="D497" s="118"/>
      <c r="E497" s="9"/>
      <c r="F497" s="9"/>
      <c r="G497" s="9"/>
      <c r="H497" s="51"/>
      <c r="I497" s="6"/>
      <c r="J497" s="6"/>
    </row>
    <row r="498" spans="1:10" s="5" customFormat="1" ht="12.75" customHeight="1" x14ac:dyDescent="0.2">
      <c r="A498" s="15"/>
      <c r="B498" s="20"/>
      <c r="C498" s="21"/>
      <c r="D498" s="118"/>
      <c r="E498" s="9"/>
      <c r="F498" s="9"/>
      <c r="G498" s="9"/>
      <c r="H498" s="51"/>
      <c r="I498" s="6"/>
      <c r="J498" s="6"/>
    </row>
    <row r="499" spans="1:10" s="5" customFormat="1" ht="12.75" customHeight="1" x14ac:dyDescent="0.2">
      <c r="A499" s="15"/>
      <c r="B499" s="20"/>
      <c r="C499" s="21"/>
      <c r="D499" s="118"/>
      <c r="E499" s="9"/>
      <c r="F499" s="9"/>
      <c r="G499" s="9"/>
      <c r="H499" s="51"/>
      <c r="I499" s="6"/>
      <c r="J499" s="6"/>
    </row>
    <row r="500" spans="1:10" s="5" customFormat="1" ht="12.75" customHeight="1" x14ac:dyDescent="0.2">
      <c r="A500" s="15"/>
      <c r="B500" s="20"/>
      <c r="C500" s="21"/>
      <c r="D500" s="118"/>
      <c r="E500" s="9"/>
      <c r="F500" s="9"/>
      <c r="G500" s="9"/>
      <c r="H500" s="51"/>
      <c r="I500" s="6"/>
      <c r="J500" s="6"/>
    </row>
    <row r="501" spans="1:10" s="5" customFormat="1" ht="12.75" customHeight="1" x14ac:dyDescent="0.2">
      <c r="A501" s="15"/>
      <c r="B501" s="20"/>
      <c r="C501" s="21"/>
      <c r="D501" s="118"/>
      <c r="E501" s="9"/>
      <c r="F501" s="9"/>
      <c r="G501" s="9"/>
      <c r="H501" s="51"/>
      <c r="I501" s="6"/>
      <c r="J501" s="6"/>
    </row>
    <row r="502" spans="1:10" s="5" customFormat="1" ht="12.75" customHeight="1" x14ac:dyDescent="0.2">
      <c r="A502" s="15"/>
      <c r="B502" s="20"/>
      <c r="C502" s="21"/>
      <c r="D502" s="118"/>
      <c r="E502" s="9"/>
      <c r="F502" s="9"/>
      <c r="G502" s="9"/>
      <c r="H502" s="51"/>
      <c r="I502" s="6"/>
      <c r="J502" s="6"/>
    </row>
    <row r="503" spans="1:10" s="5" customFormat="1" ht="12.75" customHeight="1" x14ac:dyDescent="0.2">
      <c r="A503" s="15"/>
      <c r="B503" s="20"/>
      <c r="C503" s="21"/>
      <c r="D503" s="118"/>
      <c r="E503" s="9"/>
      <c r="F503" s="9"/>
      <c r="G503" s="9"/>
      <c r="H503" s="51"/>
      <c r="I503" s="6"/>
      <c r="J503" s="6"/>
    </row>
    <row r="504" spans="1:10" s="5" customFormat="1" ht="12.75" customHeight="1" x14ac:dyDescent="0.2">
      <c r="A504" s="15"/>
      <c r="B504" s="20"/>
      <c r="C504" s="21"/>
      <c r="D504" s="118"/>
      <c r="E504" s="9"/>
      <c r="F504" s="9"/>
      <c r="G504" s="9"/>
      <c r="H504" s="51"/>
      <c r="I504" s="6"/>
      <c r="J504" s="6"/>
    </row>
    <row r="505" spans="1:10" s="5" customFormat="1" ht="12.75" customHeight="1" x14ac:dyDescent="0.2">
      <c r="A505" s="15"/>
      <c r="B505" s="20"/>
      <c r="C505" s="21"/>
      <c r="D505" s="118"/>
      <c r="E505" s="9"/>
      <c r="F505" s="9"/>
      <c r="G505" s="9"/>
      <c r="H505" s="51"/>
      <c r="I505" s="6"/>
      <c r="J505" s="6"/>
    </row>
    <row r="506" spans="1:10" s="5" customFormat="1" ht="12.75" customHeight="1" x14ac:dyDescent="0.2">
      <c r="A506" s="15"/>
      <c r="B506" s="20"/>
      <c r="C506" s="21"/>
      <c r="D506" s="118"/>
      <c r="E506" s="9"/>
      <c r="F506" s="9"/>
      <c r="G506" s="9"/>
      <c r="H506" s="51"/>
      <c r="I506" s="6"/>
      <c r="J506" s="6"/>
    </row>
    <row r="507" spans="1:10" s="5" customFormat="1" ht="12.75" customHeight="1" x14ac:dyDescent="0.2">
      <c r="A507" s="15"/>
      <c r="B507" s="20"/>
      <c r="C507" s="21"/>
      <c r="D507" s="118"/>
      <c r="E507" s="9"/>
      <c r="F507" s="9"/>
      <c r="G507" s="9"/>
      <c r="H507" s="51"/>
      <c r="I507" s="6"/>
      <c r="J507" s="6"/>
    </row>
    <row r="508" spans="1:10" s="5" customFormat="1" ht="12.75" customHeight="1" x14ac:dyDescent="0.2">
      <c r="A508" s="15"/>
      <c r="B508" s="20"/>
      <c r="C508" s="21"/>
      <c r="D508" s="118"/>
      <c r="E508" s="9"/>
      <c r="F508" s="9"/>
      <c r="G508" s="9"/>
      <c r="H508" s="51"/>
      <c r="I508" s="6"/>
      <c r="J508" s="6"/>
    </row>
    <row r="509" spans="1:10" s="5" customFormat="1" ht="12.75" customHeight="1" x14ac:dyDescent="0.2">
      <c r="A509" s="15"/>
      <c r="B509" s="20"/>
      <c r="C509" s="21"/>
      <c r="D509" s="118"/>
      <c r="E509" s="9"/>
      <c r="F509" s="9"/>
      <c r="G509" s="9"/>
      <c r="H509" s="51"/>
      <c r="I509" s="6"/>
      <c r="J509" s="6"/>
    </row>
    <row r="510" spans="1:10" s="5" customFormat="1" ht="12.75" customHeight="1" x14ac:dyDescent="0.2">
      <c r="A510" s="15"/>
      <c r="B510" s="20"/>
      <c r="C510" s="21"/>
      <c r="D510" s="118"/>
      <c r="E510" s="9"/>
      <c r="F510" s="9"/>
      <c r="G510" s="9"/>
      <c r="H510" s="51"/>
      <c r="I510" s="6"/>
      <c r="J510" s="6"/>
    </row>
    <row r="511" spans="1:10" s="5" customFormat="1" ht="12.75" customHeight="1" x14ac:dyDescent="0.2">
      <c r="A511" s="15"/>
      <c r="B511" s="20"/>
      <c r="C511" s="21"/>
      <c r="D511" s="118"/>
      <c r="E511" s="9"/>
      <c r="F511" s="9"/>
      <c r="G511" s="9"/>
      <c r="H511" s="51"/>
      <c r="I511" s="6"/>
      <c r="J511" s="6"/>
    </row>
    <row r="512" spans="1:10" s="5" customFormat="1" ht="12.75" customHeight="1" x14ac:dyDescent="0.2">
      <c r="A512" s="15"/>
      <c r="B512" s="20"/>
      <c r="C512" s="21"/>
      <c r="D512" s="118"/>
      <c r="E512" s="9"/>
      <c r="F512" s="9"/>
      <c r="G512" s="9"/>
      <c r="H512" s="51"/>
      <c r="I512" s="6"/>
      <c r="J512" s="6"/>
    </row>
    <row r="513" spans="1:10" s="5" customFormat="1" ht="12.75" customHeight="1" x14ac:dyDescent="0.2">
      <c r="A513" s="15"/>
      <c r="B513" s="20"/>
      <c r="C513" s="21"/>
      <c r="D513" s="118"/>
      <c r="E513" s="9"/>
      <c r="F513" s="9"/>
      <c r="G513" s="9"/>
      <c r="H513" s="51"/>
      <c r="I513" s="6"/>
      <c r="J513" s="6"/>
    </row>
    <row r="514" spans="1:10" s="5" customFormat="1" ht="12.75" customHeight="1" x14ac:dyDescent="0.2">
      <c r="A514" s="15"/>
      <c r="B514" s="20"/>
      <c r="C514" s="21"/>
      <c r="D514" s="118"/>
      <c r="E514" s="9"/>
      <c r="F514" s="9"/>
      <c r="G514" s="9"/>
      <c r="H514" s="51"/>
      <c r="I514" s="6"/>
      <c r="J514" s="6"/>
    </row>
    <row r="515" spans="1:10" s="5" customFormat="1" ht="12.75" customHeight="1" x14ac:dyDescent="0.2">
      <c r="A515" s="15"/>
      <c r="B515" s="20"/>
      <c r="C515" s="21"/>
      <c r="D515" s="118"/>
      <c r="E515" s="9"/>
      <c r="F515" s="9"/>
      <c r="G515" s="9"/>
      <c r="H515" s="51"/>
      <c r="I515" s="6"/>
      <c r="J515" s="6"/>
    </row>
    <row r="516" spans="1:10" s="5" customFormat="1" ht="12.75" customHeight="1" x14ac:dyDescent="0.2">
      <c r="A516" s="15"/>
      <c r="B516" s="20"/>
      <c r="C516" s="21"/>
      <c r="D516" s="118"/>
      <c r="E516" s="9"/>
      <c r="F516" s="9"/>
      <c r="G516" s="9"/>
      <c r="H516" s="51"/>
      <c r="I516" s="6"/>
      <c r="J516" s="6"/>
    </row>
    <row r="517" spans="1:10" s="5" customFormat="1" ht="12.75" customHeight="1" x14ac:dyDescent="0.2">
      <c r="A517" s="15"/>
      <c r="B517" s="20"/>
      <c r="C517" s="21"/>
      <c r="D517" s="118"/>
      <c r="E517" s="9"/>
      <c r="F517" s="9"/>
      <c r="G517" s="9"/>
      <c r="H517" s="51"/>
      <c r="I517" s="6"/>
      <c r="J517" s="6"/>
    </row>
    <row r="518" spans="1:10" s="5" customFormat="1" ht="12.75" customHeight="1" x14ac:dyDescent="0.2">
      <c r="A518" s="15"/>
      <c r="B518" s="20"/>
      <c r="C518" s="21"/>
      <c r="D518" s="118"/>
      <c r="E518" s="9"/>
      <c r="F518" s="9"/>
      <c r="G518" s="9"/>
      <c r="H518" s="51"/>
      <c r="I518" s="6"/>
      <c r="J518" s="6"/>
    </row>
    <row r="519" spans="1:10" s="5" customFormat="1" ht="12.75" customHeight="1" x14ac:dyDescent="0.2">
      <c r="A519" s="15"/>
      <c r="B519" s="20"/>
      <c r="C519" s="21"/>
      <c r="D519" s="118"/>
      <c r="E519" s="9"/>
      <c r="F519" s="9"/>
      <c r="G519" s="9"/>
      <c r="H519" s="51"/>
      <c r="I519" s="6"/>
      <c r="J519" s="6"/>
    </row>
    <row r="520" spans="1:10" s="5" customFormat="1" ht="12.75" customHeight="1" x14ac:dyDescent="0.2">
      <c r="A520" s="15"/>
      <c r="B520" s="20"/>
      <c r="C520" s="21"/>
      <c r="D520" s="118"/>
      <c r="E520" s="9"/>
      <c r="F520" s="9"/>
      <c r="G520" s="9"/>
      <c r="H520" s="51"/>
      <c r="I520" s="6"/>
      <c r="J520" s="6"/>
    </row>
    <row r="521" spans="1:10" s="5" customFormat="1" ht="12.75" customHeight="1" x14ac:dyDescent="0.2">
      <c r="A521" s="15"/>
      <c r="B521" s="20"/>
      <c r="C521" s="21"/>
      <c r="D521" s="118"/>
      <c r="E521" s="9"/>
      <c r="F521" s="9"/>
      <c r="G521" s="9"/>
      <c r="H521" s="51"/>
      <c r="I521" s="6"/>
      <c r="J521" s="6"/>
    </row>
    <row r="522" spans="1:10" s="5" customFormat="1" ht="12.75" customHeight="1" x14ac:dyDescent="0.2">
      <c r="A522" s="15"/>
      <c r="B522" s="20"/>
      <c r="C522" s="21"/>
      <c r="D522" s="118"/>
      <c r="E522" s="9"/>
      <c r="F522" s="9"/>
      <c r="G522" s="9"/>
      <c r="H522" s="51"/>
      <c r="I522" s="6"/>
      <c r="J522" s="6"/>
    </row>
    <row r="523" spans="1:10" s="5" customFormat="1" ht="12.75" customHeight="1" x14ac:dyDescent="0.2">
      <c r="A523" s="15"/>
      <c r="B523" s="20"/>
      <c r="C523" s="21"/>
      <c r="D523" s="118"/>
      <c r="E523" s="9"/>
      <c r="F523" s="9"/>
      <c r="G523" s="9"/>
      <c r="H523" s="51"/>
      <c r="I523" s="6"/>
      <c r="J523" s="6"/>
    </row>
    <row r="524" spans="1:10" s="5" customFormat="1" ht="12.75" customHeight="1" x14ac:dyDescent="0.2">
      <c r="A524" s="15"/>
      <c r="B524" s="20"/>
      <c r="C524" s="21"/>
      <c r="D524" s="118"/>
      <c r="E524" s="9"/>
      <c r="F524" s="9"/>
      <c r="G524" s="9"/>
      <c r="H524" s="51"/>
      <c r="I524" s="6"/>
      <c r="J524" s="6"/>
    </row>
    <row r="525" spans="1:10" s="5" customFormat="1" ht="12.75" customHeight="1" x14ac:dyDescent="0.2">
      <c r="A525" s="15"/>
      <c r="B525" s="20"/>
      <c r="C525" s="21"/>
      <c r="D525" s="118"/>
      <c r="E525" s="9"/>
      <c r="F525" s="9"/>
      <c r="G525" s="9"/>
      <c r="H525" s="51"/>
      <c r="I525" s="6"/>
      <c r="J525" s="6"/>
    </row>
    <row r="526" spans="1:10" s="5" customFormat="1" ht="12.75" customHeight="1" x14ac:dyDescent="0.2">
      <c r="A526" s="15"/>
      <c r="B526" s="20"/>
      <c r="C526" s="21"/>
      <c r="D526" s="118"/>
      <c r="E526" s="9"/>
      <c r="F526" s="9"/>
      <c r="G526" s="9"/>
      <c r="H526" s="51"/>
      <c r="I526" s="6"/>
      <c r="J526" s="6"/>
    </row>
    <row r="527" spans="1:10" s="5" customFormat="1" ht="12.75" customHeight="1" x14ac:dyDescent="0.2">
      <c r="A527" s="15"/>
      <c r="B527" s="20"/>
      <c r="C527" s="21"/>
      <c r="D527" s="118"/>
      <c r="E527" s="9"/>
      <c r="F527" s="9"/>
      <c r="G527" s="9"/>
      <c r="H527" s="51"/>
      <c r="I527" s="6"/>
      <c r="J527" s="6"/>
    </row>
    <row r="528" spans="1:10" s="5" customFormat="1" ht="12.75" customHeight="1" x14ac:dyDescent="0.2">
      <c r="A528" s="15"/>
      <c r="B528" s="20"/>
      <c r="C528" s="21"/>
      <c r="D528" s="118"/>
      <c r="E528" s="9"/>
      <c r="F528" s="9"/>
      <c r="G528" s="9"/>
      <c r="H528" s="51"/>
      <c r="I528" s="6"/>
      <c r="J528" s="6"/>
    </row>
    <row r="529" spans="1:10" s="5" customFormat="1" ht="12.75" customHeight="1" x14ac:dyDescent="0.2">
      <c r="A529" s="15"/>
      <c r="B529" s="20"/>
      <c r="C529" s="21"/>
      <c r="D529" s="118"/>
      <c r="E529" s="9"/>
      <c r="F529" s="9"/>
      <c r="G529" s="9"/>
      <c r="H529" s="51"/>
      <c r="I529" s="6"/>
      <c r="J529" s="6"/>
    </row>
    <row r="530" spans="1:10" s="5" customFormat="1" ht="12.75" customHeight="1" x14ac:dyDescent="0.2">
      <c r="A530" s="15"/>
      <c r="B530" s="20"/>
      <c r="C530" s="21"/>
      <c r="D530" s="118"/>
      <c r="E530" s="9"/>
      <c r="F530" s="9"/>
      <c r="G530" s="9"/>
      <c r="H530" s="51"/>
      <c r="I530" s="6"/>
      <c r="J530" s="6"/>
    </row>
    <row r="531" spans="1:10" s="5" customFormat="1" ht="12.75" customHeight="1" x14ac:dyDescent="0.2">
      <c r="A531" s="15"/>
      <c r="B531" s="20"/>
      <c r="C531" s="21"/>
      <c r="D531" s="118"/>
      <c r="E531" s="9"/>
      <c r="F531" s="9"/>
      <c r="G531" s="9"/>
      <c r="H531" s="51"/>
      <c r="I531" s="6"/>
      <c r="J531" s="6"/>
    </row>
  </sheetData>
  <autoFilter ref="A165:J169"/>
  <mergeCells count="5">
    <mergeCell ref="D176:E176"/>
    <mergeCell ref="D180:E180"/>
    <mergeCell ref="D30:E30"/>
    <mergeCell ref="D32:E32"/>
    <mergeCell ref="D36:E36"/>
  </mergeCells>
  <printOptions horizontalCentered="1"/>
  <pageMargins left="0.39370078740157483" right="0.39370078740157483" top="0.59055118110236227" bottom="0.59055118110236227" header="0.27559055118110237" footer="0.51181102362204722"/>
  <pageSetup paperSize="9" scale="79" fitToHeight="10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NAZWA DZIELNICY</vt:lpstr>
      <vt:lpstr>'NAZWA DZIELNICY'!Obszar_wydruku</vt:lpstr>
      <vt:lpstr>'NAZWA DZIELNICY'!Tytuły_wydruku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Ferraris Luca</dc:creator>
  <cp:lastModifiedBy>Miklaszewska Bożena</cp:lastModifiedBy>
  <cp:lastPrinted>2025-02-20T08:08:59Z</cp:lastPrinted>
  <dcterms:created xsi:type="dcterms:W3CDTF">2025-01-20T11:47:42Z</dcterms:created>
  <dcterms:modified xsi:type="dcterms:W3CDTF">2025-02-25T13:17:09Z</dcterms:modified>
</cp:coreProperties>
</file>