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720"/>
  </bookViews>
  <sheets>
    <sheet name="Arkusz1" sheetId="1" r:id="rId1"/>
  </sheets>
  <definedNames>
    <definedName name="_xlnm.Print_Area" localSheetId="0">Arkusz1!$A$1:$D$389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9" i="1" l="1"/>
  <c r="C232" i="1"/>
  <c r="E205" i="1"/>
  <c r="A20" i="1" l="1"/>
  <c r="C92" i="1"/>
  <c r="C89" i="1"/>
  <c r="C87" i="1"/>
  <c r="C69" i="1"/>
  <c r="C153" i="1"/>
  <c r="C129" i="1"/>
  <c r="C237" i="1"/>
  <c r="C238" i="1" s="1"/>
  <c r="C183" i="1"/>
  <c r="C189" i="1"/>
  <c r="C319" i="1"/>
  <c r="A298" i="1"/>
  <c r="A293" i="1"/>
  <c r="C356" i="1"/>
  <c r="C357" i="1" s="1"/>
  <c r="C362" i="1"/>
  <c r="D362" i="1" s="1"/>
  <c r="C304" i="1"/>
  <c r="D303" i="1"/>
  <c r="C302" i="1"/>
  <c r="D301" i="1"/>
  <c r="B363" i="1"/>
  <c r="B357" i="1"/>
  <c r="C59" i="1" l="1"/>
  <c r="C298" i="1"/>
  <c r="D319" i="1"/>
  <c r="C363" i="1"/>
  <c r="D356" i="1"/>
  <c r="C60" i="1" l="1"/>
  <c r="D39" i="1"/>
  <c r="C120" i="1"/>
  <c r="C233" i="1"/>
  <c r="C166" i="1"/>
  <c r="C115" i="1"/>
  <c r="C178" i="1" l="1"/>
  <c r="C179" i="1" s="1"/>
  <c r="C121" i="1"/>
  <c r="D54" i="1" l="1"/>
  <c r="C20" i="1"/>
  <c r="B320" i="1"/>
  <c r="B314" i="1"/>
  <c r="D237" i="1" l="1"/>
  <c r="C36" i="1"/>
  <c r="C313" i="1" l="1"/>
  <c r="C293" i="1" s="1"/>
  <c r="C320" i="1" l="1"/>
  <c r="C299" i="1" s="1"/>
  <c r="C314" i="1"/>
  <c r="C294" i="1" s="1"/>
  <c r="D313" i="1"/>
  <c r="C116" i="1"/>
  <c r="C40" i="1" l="1"/>
  <c r="A36" i="1" l="1"/>
  <c r="D36" i="1" l="1"/>
  <c r="C55" i="1" l="1"/>
  <c r="D120" i="1"/>
  <c r="D232" i="1"/>
  <c r="D115" i="1"/>
  <c r="D20" i="1" l="1"/>
  <c r="D183" i="1"/>
  <c r="D178" i="1"/>
  <c r="D298" i="1" l="1"/>
  <c r="D293" i="1"/>
  <c r="D59" i="1"/>
  <c r="C21" i="1" l="1"/>
  <c r="D188" i="1" l="1"/>
  <c r="C184" i="1" s="1"/>
  <c r="C42" i="1"/>
  <c r="D41" i="1" l="1"/>
  <c r="C37" i="1" s="1"/>
</calcChain>
</file>

<file path=xl/sharedStrings.xml><?xml version="1.0" encoding="utf-8"?>
<sst xmlns="http://schemas.openxmlformats.org/spreadsheetml/2006/main" count="310" uniqueCount="98">
  <si>
    <t>wynikające z art. 223 ust. 1 ustawy o finansach publicznych</t>
  </si>
  <si>
    <t>Oświata i Wychowanie</t>
  </si>
  <si>
    <t>Dział - 801</t>
  </si>
  <si>
    <t>Plan</t>
  </si>
  <si>
    <t>Wykonanie</t>
  </si>
  <si>
    <t>wykonanie (%)</t>
  </si>
  <si>
    <t>I. DOCHODY</t>
  </si>
  <si>
    <t>II. WYDATKI</t>
  </si>
  <si>
    <t>Stan środków pieniężnych na początek roku:</t>
  </si>
  <si>
    <t>Rozdział</t>
  </si>
  <si>
    <t>Szkoły Podstawowe</t>
  </si>
  <si>
    <t>W ramach rachunku wydzielonego zgromadzono środki z tytułu:</t>
  </si>
  <si>
    <t>wynajmu pomieszczeń</t>
  </si>
  <si>
    <t>żywienia dzieci</t>
  </si>
  <si>
    <t>wpłat na zajęcia w świetlicy szkolnej</t>
  </si>
  <si>
    <t>wpłat na zajęcia na basenie</t>
  </si>
  <si>
    <t>dopłat do wydanych obiadów dla nauczycieli na koszty utrzymania kuchni</t>
  </si>
  <si>
    <t>wpłat za wydanie duplikatów świadectw</t>
  </si>
  <si>
    <t>otrzymanych darowizn</t>
  </si>
  <si>
    <t>Zgromadzone środki finansowe wydatkowano na :</t>
  </si>
  <si>
    <t>wypłatę wynagrodzeń bezosobowych</t>
  </si>
  <si>
    <t>zakup nagród</t>
  </si>
  <si>
    <t>zakup pomocy naukowych</t>
  </si>
  <si>
    <t>zakup usług remontowych</t>
  </si>
  <si>
    <t>zakup usług pozostałych</t>
  </si>
  <si>
    <t>zakup biletów komunikacji miejskiej</t>
  </si>
  <si>
    <t>opłatę na podatek od nieruchomości</t>
  </si>
  <si>
    <t>podatek VAT należny</t>
  </si>
  <si>
    <t>wysokość salda na rachunku VAT</t>
  </si>
  <si>
    <t>pozostałych wpływów</t>
  </si>
  <si>
    <t>zakup artykułów do przygotowania posiłków</t>
  </si>
  <si>
    <t>zwrotów kosztów egzekucyjnych</t>
  </si>
  <si>
    <t xml:space="preserve">wpływów z różnych opłat </t>
  </si>
  <si>
    <t>zakup materiałów i wyposażenia</t>
  </si>
  <si>
    <t>zakup energii</t>
  </si>
  <si>
    <t>szkolenia pracowników</t>
  </si>
  <si>
    <t>Przedszkola</t>
  </si>
  <si>
    <t>żywienia</t>
  </si>
  <si>
    <t xml:space="preserve">wpłat na zajęcia </t>
  </si>
  <si>
    <t>Technika</t>
  </si>
  <si>
    <t>zakup usług telekomunikacyjnych</t>
  </si>
  <si>
    <t>opłata z tytułu gospodarowania odpadami</t>
  </si>
  <si>
    <t>Dział - 854</t>
  </si>
  <si>
    <t>Edukacyjna Opieka Wychowawcza</t>
  </si>
  <si>
    <t>Poradnie psychologiczno - pedagogiczne</t>
  </si>
  <si>
    <t>wynajmu, dzierżawy pomieszczeń</t>
  </si>
  <si>
    <t>III.</t>
  </si>
  <si>
    <t xml:space="preserve">odsetek od uregulowanych po terminie należności </t>
  </si>
  <si>
    <t>wpłat na organizajcę wycieczek szkolnych: Zielone Szkoły, Białe Szkoły</t>
  </si>
  <si>
    <t xml:space="preserve">odsetek oduregulowanych po terminie należności </t>
  </si>
  <si>
    <t xml:space="preserve"> w tym: wysokość salda na rachunku VAT</t>
  </si>
  <si>
    <t xml:space="preserve">żywienia </t>
  </si>
  <si>
    <t>wydatki związane z organizacją zajęć na basenie</t>
  </si>
  <si>
    <t>Koszty postępowania sądowego w sprawach windykacyjnych</t>
  </si>
  <si>
    <t>wpłat na organizajcę wycieczek przedszkolnych : Zielone przedszkola</t>
  </si>
  <si>
    <t>wpływów z różnych opłat ( duplikaty legitymacji)</t>
  </si>
  <si>
    <t xml:space="preserve">opłata za gospodarowanie odpadami </t>
  </si>
  <si>
    <t>wpływy z pozostałych usług</t>
  </si>
  <si>
    <t>wpływów z pozostałych usług</t>
  </si>
  <si>
    <t>suma bilansowa</t>
  </si>
  <si>
    <t xml:space="preserve">Wpływów z tytułu odszkodowania </t>
  </si>
  <si>
    <t>podatek od nieruchomości</t>
  </si>
  <si>
    <t>opłaty na rzecz budżetu państwa</t>
  </si>
  <si>
    <t>koszty postępowania sądowego w sprawach windykacyjnych</t>
  </si>
  <si>
    <t>szkolenia pracowników niebędących członkamikorpusu służby cywilnej</t>
  </si>
  <si>
    <t>różne opłaty i składki</t>
  </si>
  <si>
    <t>Stan środków pieniężnych na dn. 31.12.2023 r.</t>
  </si>
  <si>
    <t>wpływów z tutułu zwrotów kosztów egzekucyjnych, opłat komornicznych</t>
  </si>
  <si>
    <t>otrzymanych kar i odszkodowań wynikającycy z umów</t>
  </si>
  <si>
    <t>zwrotów kosztów za media</t>
  </si>
  <si>
    <t xml:space="preserve">wypłatę wynagrodzeń bezosobowych </t>
  </si>
  <si>
    <t>składek na ubezpieczenie społeczne pracodawcy</t>
  </si>
  <si>
    <t>składek na Fundusz Pracy</t>
  </si>
  <si>
    <t>zakup artykułów spożywczych do przygotowania posiłków</t>
  </si>
  <si>
    <t>zakup nagród dla uczniów</t>
  </si>
  <si>
    <t>PPK pracodawcy</t>
  </si>
  <si>
    <t>zakup nagród dls uczniów</t>
  </si>
  <si>
    <t>DOCHODY I WYDATKI NA RACHUNKU WYDZIELONYM DOCHODÓW</t>
  </si>
  <si>
    <t>Licea ogólnokształcące</t>
  </si>
  <si>
    <t>SPRAWOZDANIE OPISOWE  ZA  2024 ROK</t>
  </si>
  <si>
    <t>Stan środków pieniężnych na dn. 31.12.2024 r.</t>
  </si>
  <si>
    <t>Wartość  niewydatkowanych na koniec 2024 roku środków, przekazanych na dochody budżetowe wynosi:</t>
  </si>
  <si>
    <t>Ognisko Pracy Pozaszkolnej</t>
  </si>
  <si>
    <t>Wpływy z tytułu kar i odszkodowań wynikających z umów</t>
  </si>
  <si>
    <t xml:space="preserve"> krajowe podróze służbowe pracowników w tym: zakup biletów komunikacji miejskiej </t>
  </si>
  <si>
    <t xml:space="preserve"> zagraniczne podróze służbowe pracowników </t>
  </si>
  <si>
    <t>zakup usług obejmujących wykonanie ekspertyz, analiz i opinii</t>
  </si>
  <si>
    <t>krajowe delegacje pracowników w tym; zakup biletów ZTM</t>
  </si>
  <si>
    <t>zagraniczne delegacje pracowników</t>
  </si>
  <si>
    <t>zakupu usług związanych z oranizajcą wycieczek szkolnych: Zielone Szkoły, Białe Szkoły</t>
  </si>
  <si>
    <t>wpływów z różnych opłat (duplikaty legitymacji)</t>
  </si>
  <si>
    <t>wpływy z usług (zajęcia basenowe)</t>
  </si>
  <si>
    <t>nagrody i wydatki osobowe nie zaliczane do wynagarodzeń</t>
  </si>
  <si>
    <t>Załącznik Nr 11</t>
  </si>
  <si>
    <t>Zarządu Dzielnicy Żoliborz</t>
  </si>
  <si>
    <t>m.st. Warszawy</t>
  </si>
  <si>
    <t>do Uchwały 283/2025</t>
  </si>
  <si>
    <t>z 25.02.2025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</si>
</sst>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0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top"/>
    </xf>
    <xf numFmtId="0" fontId="2" fillId="6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1" xfId="0" applyFont="1" applyFill="1" applyBorder="1" applyAlignment="1">
      <alignment horizontal="center"/>
    </xf>
    <xf numFmtId="44" fontId="3" fillId="7" borderId="1" xfId="1" applyFont="1" applyFill="1" applyBorder="1"/>
    <xf numFmtId="2" fontId="3" fillId="7" borderId="1" xfId="0" applyNumberFormat="1" applyFont="1" applyFill="1" applyBorder="1"/>
    <xf numFmtId="44" fontId="3" fillId="2" borderId="1" xfId="1" applyFont="1" applyFill="1" applyBorder="1"/>
    <xf numFmtId="2" fontId="3" fillId="2" borderId="9" xfId="0" applyNumberFormat="1" applyFont="1" applyFill="1" applyBorder="1"/>
    <xf numFmtId="44" fontId="3" fillId="0" borderId="9" xfId="1" applyFont="1" applyBorder="1" applyAlignment="1">
      <alignment vertical="top" wrapText="1"/>
    </xf>
    <xf numFmtId="0" fontId="2" fillId="2" borderId="8" xfId="0" applyFont="1" applyFill="1" applyBorder="1"/>
    <xf numFmtId="44" fontId="3" fillId="8" borderId="1" xfId="1" applyFont="1" applyFill="1" applyBorder="1"/>
    <xf numFmtId="2" fontId="3" fillId="8" borderId="1" xfId="0" applyNumberFormat="1" applyFont="1" applyFill="1" applyBorder="1"/>
    <xf numFmtId="44" fontId="2" fillId="2" borderId="8" xfId="1" applyFont="1" applyFill="1" applyBorder="1" applyAlignment="1"/>
    <xf numFmtId="44" fontId="3" fillId="2" borderId="0" xfId="1" applyFont="1" applyFill="1" applyBorder="1" applyAlignment="1"/>
    <xf numFmtId="44" fontId="3" fillId="2" borderId="0" xfId="1" applyFont="1" applyFill="1" applyBorder="1"/>
    <xf numFmtId="44" fontId="3" fillId="5" borderId="1" xfId="1" applyFont="1" applyFill="1" applyBorder="1"/>
    <xf numFmtId="0" fontId="3" fillId="2" borderId="10" xfId="0" applyFont="1" applyFill="1" applyBorder="1"/>
    <xf numFmtId="0" fontId="3" fillId="2" borderId="0" xfId="0" applyFont="1" applyFill="1" applyBorder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4" fontId="3" fillId="2" borderId="0" xfId="0" applyNumberFormat="1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7" borderId="1" xfId="0" applyFont="1" applyFill="1" applyBorder="1" applyAlignment="1"/>
    <xf numFmtId="44" fontId="3" fillId="7" borderId="1" xfId="1" applyFont="1" applyFill="1" applyBorder="1" applyAlignment="1"/>
    <xf numFmtId="44" fontId="3" fillId="2" borderId="0" xfId="1" applyFont="1" applyFill="1"/>
    <xf numFmtId="44" fontId="3" fillId="5" borderId="1" xfId="1" applyFont="1" applyFill="1" applyBorder="1" applyAlignment="1"/>
    <xf numFmtId="0" fontId="3" fillId="2" borderId="0" xfId="0" applyFont="1" applyFill="1" applyAlignment="1"/>
    <xf numFmtId="0" fontId="3" fillId="2" borderId="1" xfId="0" applyFont="1" applyFill="1" applyBorder="1" applyAlignment="1"/>
    <xf numFmtId="44" fontId="3" fillId="2" borderId="1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3" fillId="8" borderId="1" xfId="0" applyFont="1" applyFill="1" applyBorder="1" applyAlignment="1"/>
    <xf numFmtId="0" fontId="3" fillId="2" borderId="2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/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3" fillId="2" borderId="5" xfId="0" applyFont="1" applyFill="1" applyBorder="1"/>
    <xf numFmtId="2" fontId="3" fillId="2" borderId="1" xfId="0" applyNumberFormat="1" applyFont="1" applyFill="1" applyBorder="1"/>
    <xf numFmtId="2" fontId="3" fillId="2" borderId="0" xfId="0" applyNumberFormat="1" applyFont="1" applyFill="1" applyBorder="1"/>
    <xf numFmtId="44" fontId="3" fillId="2" borderId="0" xfId="0" applyNumberFormat="1" applyFont="1" applyFill="1" applyBorder="1"/>
    <xf numFmtId="0" fontId="3" fillId="2" borderId="2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2" borderId="1" xfId="0" applyFont="1" applyFill="1" applyBorder="1" applyAlignment="1">
      <alignment horizontal="center"/>
    </xf>
    <xf numFmtId="44" fontId="3" fillId="7" borderId="1" xfId="1" applyFont="1" applyFill="1" applyBorder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10" fontId="5" fillId="0" borderId="0" xfId="2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3" fontId="5" fillId="0" borderId="0" xfId="2" applyNumberFormat="1" applyFont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44" fontId="3" fillId="7" borderId="1" xfId="1" applyFont="1" applyFill="1" applyBorder="1" applyAlignment="1"/>
    <xf numFmtId="44" fontId="3" fillId="8" borderId="1" xfId="1" applyFont="1" applyFill="1" applyBorder="1" applyAlignmen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6" borderId="0" xfId="0" applyFont="1" applyFill="1" applyAlignment="1"/>
    <xf numFmtId="44" fontId="3" fillId="8" borderId="2" xfId="1" applyFont="1" applyFill="1" applyBorder="1" applyAlignment="1"/>
    <xf numFmtId="44" fontId="3" fillId="8" borderId="4" xfId="1" applyFont="1" applyFill="1" applyBorder="1" applyAlignment="1"/>
    <xf numFmtId="44" fontId="3" fillId="2" borderId="8" xfId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44" fontId="3" fillId="2" borderId="2" xfId="1" applyFont="1" applyFill="1" applyBorder="1" applyAlignment="1"/>
    <xf numFmtId="0" fontId="0" fillId="0" borderId="4" xfId="0" applyFont="1" applyBorder="1" applyAlignment="1"/>
    <xf numFmtId="0" fontId="3" fillId="8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2" borderId="0" xfId="0" applyFont="1" applyFill="1" applyAlignment="1">
      <alignment horizontal="left" vertical="center"/>
    </xf>
    <xf numFmtId="0" fontId="3" fillId="7" borderId="1" xfId="0" applyFont="1" applyFill="1" applyBorder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8" borderId="1" xfId="0" applyFont="1" applyFill="1" applyBorder="1" applyAlignment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/>
    <xf numFmtId="0" fontId="3" fillId="7" borderId="2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/>
    <xf numFmtId="0" fontId="3" fillId="8" borderId="2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3" fillId="8" borderId="2" xfId="0" applyFont="1" applyFill="1" applyBorder="1" applyAlignment="1"/>
    <xf numFmtId="0" fontId="3" fillId="8" borderId="4" xfId="0" applyFont="1" applyFill="1" applyBorder="1" applyAlignment="1"/>
    <xf numFmtId="0" fontId="0" fillId="0" borderId="4" xfId="0" applyBorder="1" applyAlignment="1">
      <alignment wrapText="1"/>
    </xf>
  </cellXfs>
  <cellStyles count="3">
    <cellStyle name="Normalny" xfId="0" builtinId="0"/>
    <cellStyle name="Normalny_MATRYCA_BJB 2" xfId="2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tabSelected="1" zoomScale="115" zoomScaleNormal="115" zoomScalePageLayoutView="130" workbookViewId="0">
      <selection activeCell="E41" sqref="E41"/>
    </sheetView>
  </sheetViews>
  <sheetFormatPr defaultColWidth="9.140625" defaultRowHeight="12.75" x14ac:dyDescent="0.2"/>
  <cols>
    <col min="1" max="1" width="16" style="1" customWidth="1"/>
    <col min="2" max="2" width="23.5703125" style="1" customWidth="1"/>
    <col min="3" max="3" width="29.7109375" style="1" customWidth="1"/>
    <col min="4" max="4" width="16.42578125" style="1" customWidth="1"/>
    <col min="5" max="5" width="13.42578125" style="1" bestFit="1" customWidth="1"/>
    <col min="6" max="6" width="23" style="1" customWidth="1"/>
    <col min="7" max="7" width="11.28515625" style="1" bestFit="1" customWidth="1"/>
    <col min="8" max="16384" width="9.140625" style="1"/>
  </cols>
  <sheetData>
    <row r="1" spans="1:4" ht="18" x14ac:dyDescent="0.2">
      <c r="C1" s="63" t="s">
        <v>93</v>
      </c>
      <c r="D1" s="64"/>
    </row>
    <row r="2" spans="1:4" ht="18" x14ac:dyDescent="0.2">
      <c r="C2" s="65" t="s">
        <v>96</v>
      </c>
      <c r="D2" s="64"/>
    </row>
    <row r="3" spans="1:4" ht="18" x14ac:dyDescent="0.2">
      <c r="C3" s="65" t="s">
        <v>94</v>
      </c>
      <c r="D3" s="64"/>
    </row>
    <row r="4" spans="1:4" ht="18" x14ac:dyDescent="0.2">
      <c r="C4" s="65" t="s">
        <v>95</v>
      </c>
      <c r="D4" s="64"/>
    </row>
    <row r="5" spans="1:4" ht="18" x14ac:dyDescent="0.2">
      <c r="C5" s="65" t="s">
        <v>97</v>
      </c>
      <c r="D5" s="64"/>
    </row>
    <row r="9" spans="1:4" x14ac:dyDescent="0.2">
      <c r="A9" s="89" t="s">
        <v>79</v>
      </c>
      <c r="B9" s="89"/>
      <c r="C9" s="89"/>
      <c r="D9" s="89"/>
    </row>
    <row r="10" spans="1:4" ht="30.75" customHeight="1" x14ac:dyDescent="0.2">
      <c r="A10" s="89" t="s">
        <v>77</v>
      </c>
      <c r="B10" s="89"/>
      <c r="C10" s="89"/>
      <c r="D10" s="89"/>
    </row>
    <row r="11" spans="1:4" ht="25.5" customHeight="1" x14ac:dyDescent="0.2">
      <c r="A11" s="90" t="s">
        <v>0</v>
      </c>
      <c r="B11" s="90"/>
      <c r="C11" s="90"/>
      <c r="D11" s="90"/>
    </row>
    <row r="12" spans="1:4" ht="30" hidden="1" customHeight="1" x14ac:dyDescent="0.2">
      <c r="A12" s="2"/>
      <c r="B12" s="2"/>
      <c r="C12" s="2"/>
      <c r="D12" s="2"/>
    </row>
    <row r="13" spans="1:4" hidden="1" x14ac:dyDescent="0.2"/>
    <row r="14" spans="1:4" x14ac:dyDescent="0.2">
      <c r="A14" s="3" t="s">
        <v>2</v>
      </c>
      <c r="B14" s="71" t="s">
        <v>1</v>
      </c>
      <c r="C14" s="71"/>
    </row>
    <row r="15" spans="1:4" hidden="1" x14ac:dyDescent="0.2">
      <c r="A15" s="4"/>
      <c r="B15" s="5"/>
      <c r="C15" s="5"/>
    </row>
    <row r="17" spans="1:4" x14ac:dyDescent="0.2">
      <c r="A17" s="6" t="s">
        <v>6</v>
      </c>
      <c r="B17" s="7"/>
      <c r="C17" s="7"/>
      <c r="D17" s="8"/>
    </row>
    <row r="18" spans="1:4" x14ac:dyDescent="0.2">
      <c r="A18" s="9"/>
      <c r="B18" s="10"/>
      <c r="C18" s="10"/>
      <c r="D18" s="11"/>
    </row>
    <row r="19" spans="1:4" x14ac:dyDescent="0.2">
      <c r="A19" s="66" t="s">
        <v>3</v>
      </c>
      <c r="B19" s="66"/>
      <c r="C19" s="12" t="s">
        <v>4</v>
      </c>
      <c r="D19" s="12" t="s">
        <v>5</v>
      </c>
    </row>
    <row r="20" spans="1:4" ht="21.75" customHeight="1" x14ac:dyDescent="0.2">
      <c r="A20" s="67">
        <f>A54+A115+A178+A232</f>
        <v>13887000</v>
      </c>
      <c r="B20" s="67"/>
      <c r="C20" s="13">
        <f>C54+C115+C178+C232</f>
        <v>11771050.200000001</v>
      </c>
      <c r="D20" s="14">
        <f>C20/A20*100</f>
        <v>84.763089220133949</v>
      </c>
    </row>
    <row r="21" spans="1:4" ht="15" x14ac:dyDescent="0.25">
      <c r="A21" s="82" t="s">
        <v>59</v>
      </c>
      <c r="B21" s="83"/>
      <c r="C21" s="15">
        <f>C20+D39</f>
        <v>13968392.840000002</v>
      </c>
      <c r="D21" s="16"/>
    </row>
    <row r="22" spans="1:4" hidden="1" x14ac:dyDescent="0.2">
      <c r="A22" s="74"/>
      <c r="B22" s="75"/>
      <c r="C22" s="75"/>
      <c r="D22" s="76"/>
    </row>
    <row r="23" spans="1:4" ht="36.75" hidden="1" customHeight="1" x14ac:dyDescent="0.2">
      <c r="A23" s="77"/>
      <c r="B23" s="75"/>
      <c r="C23" s="75"/>
      <c r="D23" s="76"/>
    </row>
    <row r="24" spans="1:4" ht="3.75" hidden="1" customHeight="1" x14ac:dyDescent="0.2">
      <c r="A24" s="77"/>
      <c r="B24" s="75"/>
      <c r="C24" s="75"/>
      <c r="D24" s="76"/>
    </row>
    <row r="25" spans="1:4" hidden="1" x14ac:dyDescent="0.2">
      <c r="A25" s="77"/>
      <c r="B25" s="75"/>
      <c r="C25" s="75"/>
      <c r="D25" s="76"/>
    </row>
    <row r="26" spans="1:4" hidden="1" x14ac:dyDescent="0.2">
      <c r="A26" s="77"/>
      <c r="B26" s="75"/>
      <c r="C26" s="75"/>
      <c r="D26" s="76"/>
    </row>
    <row r="27" spans="1:4" hidden="1" x14ac:dyDescent="0.2">
      <c r="A27" s="77"/>
      <c r="B27" s="75"/>
      <c r="C27" s="75"/>
      <c r="D27" s="17">
        <v>2623350</v>
      </c>
    </row>
    <row r="28" spans="1:4" hidden="1" x14ac:dyDescent="0.2">
      <c r="A28" s="77"/>
      <c r="B28" s="75"/>
      <c r="C28" s="75"/>
      <c r="D28" s="17">
        <v>1028880</v>
      </c>
    </row>
    <row r="29" spans="1:4" hidden="1" x14ac:dyDescent="0.2">
      <c r="A29" s="77"/>
      <c r="B29" s="75"/>
      <c r="C29" s="75"/>
      <c r="D29" s="17">
        <v>51220</v>
      </c>
    </row>
    <row r="30" spans="1:4" hidden="1" x14ac:dyDescent="0.2">
      <c r="A30" s="77"/>
      <c r="B30" s="75"/>
      <c r="C30" s="75"/>
      <c r="D30" s="17">
        <v>1339760</v>
      </c>
    </row>
    <row r="31" spans="1:4" ht="31.5" hidden="1" customHeight="1" x14ac:dyDescent="0.2">
      <c r="A31" s="77"/>
      <c r="B31" s="75"/>
      <c r="C31" s="75"/>
      <c r="D31" s="76"/>
    </row>
    <row r="32" spans="1:4" ht="31.5" hidden="1" customHeight="1" x14ac:dyDescent="0.2">
      <c r="A32" s="77"/>
      <c r="B32" s="75"/>
      <c r="C32" s="75"/>
      <c r="D32" s="76"/>
    </row>
    <row r="33" spans="1:4" x14ac:dyDescent="0.2">
      <c r="A33" s="18" t="s">
        <v>7</v>
      </c>
      <c r="B33" s="10"/>
      <c r="C33" s="10"/>
      <c r="D33" s="11"/>
    </row>
    <row r="34" spans="1:4" x14ac:dyDescent="0.2">
      <c r="A34" s="9"/>
      <c r="B34" s="10"/>
      <c r="C34" s="10"/>
      <c r="D34" s="11"/>
    </row>
    <row r="35" spans="1:4" x14ac:dyDescent="0.2">
      <c r="A35" s="66" t="s">
        <v>3</v>
      </c>
      <c r="B35" s="66"/>
      <c r="C35" s="12" t="s">
        <v>4</v>
      </c>
      <c r="D35" s="12" t="s">
        <v>5</v>
      </c>
    </row>
    <row r="36" spans="1:4" ht="21.75" customHeight="1" x14ac:dyDescent="0.2">
      <c r="A36" s="72">
        <f>A59+A120+A183+A237</f>
        <v>13887000</v>
      </c>
      <c r="B36" s="73"/>
      <c r="C36" s="19">
        <f>C59+C120+C183+C237</f>
        <v>11208508.030000001</v>
      </c>
      <c r="D36" s="20">
        <f>C36/A36*100</f>
        <v>80.712234679916477</v>
      </c>
    </row>
    <row r="37" spans="1:4" ht="15" x14ac:dyDescent="0.25">
      <c r="A37" s="82" t="s">
        <v>59</v>
      </c>
      <c r="B37" s="83"/>
      <c r="C37" s="15">
        <f>C36+D41</f>
        <v>13968392.84</v>
      </c>
      <c r="D37" s="16"/>
    </row>
    <row r="38" spans="1:4" x14ac:dyDescent="0.2">
      <c r="A38" s="21" t="s">
        <v>46</v>
      </c>
      <c r="B38" s="22"/>
      <c r="C38" s="23"/>
      <c r="D38" s="16"/>
    </row>
    <row r="39" spans="1:4" ht="18.75" customHeight="1" x14ac:dyDescent="0.2">
      <c r="A39" s="79" t="s">
        <v>8</v>
      </c>
      <c r="B39" s="80"/>
      <c r="C39" s="81"/>
      <c r="D39" s="15">
        <f>D62+D123+D186+D240</f>
        <v>2197342.64</v>
      </c>
    </row>
    <row r="40" spans="1:4" ht="18.75" customHeight="1" x14ac:dyDescent="0.2">
      <c r="A40" s="78" t="s">
        <v>50</v>
      </c>
      <c r="B40" s="78"/>
      <c r="C40" s="24">
        <f>C63+C187+C241</f>
        <v>45263.87</v>
      </c>
      <c r="D40" s="11"/>
    </row>
    <row r="41" spans="1:4" ht="18.75" customHeight="1" x14ac:dyDescent="0.2">
      <c r="A41" s="79" t="s">
        <v>66</v>
      </c>
      <c r="B41" s="80"/>
      <c r="C41" s="81"/>
      <c r="D41" s="15">
        <f>D64+D125+D188+D242</f>
        <v>2759884.8099999996</v>
      </c>
    </row>
    <row r="42" spans="1:4" ht="18.75" customHeight="1" x14ac:dyDescent="0.2">
      <c r="A42" s="78" t="s">
        <v>50</v>
      </c>
      <c r="B42" s="78"/>
      <c r="C42" s="24">
        <f>C65+C126+C189+C243</f>
        <v>9657.59</v>
      </c>
      <c r="D42" s="25"/>
    </row>
    <row r="43" spans="1:4" x14ac:dyDescent="0.2">
      <c r="A43" s="26"/>
      <c r="B43" s="26"/>
      <c r="C43" s="23"/>
    </row>
    <row r="44" spans="1:4" hidden="1" x14ac:dyDescent="0.2">
      <c r="A44" s="26"/>
      <c r="B44" s="26"/>
      <c r="C44" s="23"/>
    </row>
    <row r="45" spans="1:4" ht="91.5" hidden="1" customHeight="1" x14ac:dyDescent="0.2">
      <c r="A45" s="26"/>
      <c r="B45" s="26"/>
      <c r="C45" s="23"/>
    </row>
    <row r="46" spans="1:4" x14ac:dyDescent="0.2">
      <c r="A46" s="26"/>
      <c r="B46" s="26"/>
      <c r="C46" s="23"/>
    </row>
    <row r="47" spans="1:4" x14ac:dyDescent="0.2">
      <c r="A47" s="27" t="s">
        <v>9</v>
      </c>
      <c r="B47" s="28">
        <v>80101</v>
      </c>
      <c r="C47" s="27" t="s">
        <v>10</v>
      </c>
    </row>
    <row r="48" spans="1:4" ht="21.75" hidden="1" customHeight="1" x14ac:dyDescent="0.2">
      <c r="A48" s="4"/>
      <c r="B48" s="29"/>
      <c r="C48" s="4"/>
    </row>
    <row r="49" spans="1:6" ht="3" hidden="1" customHeight="1" x14ac:dyDescent="0.2">
      <c r="A49" s="27"/>
      <c r="B49" s="28"/>
      <c r="C49" s="27"/>
    </row>
    <row r="50" spans="1:6" x14ac:dyDescent="0.2">
      <c r="A50" s="4"/>
      <c r="B50" s="4"/>
      <c r="C50" s="4"/>
    </row>
    <row r="51" spans="1:6" x14ac:dyDescent="0.2">
      <c r="A51" s="6" t="s">
        <v>6</v>
      </c>
      <c r="B51" s="7"/>
      <c r="C51" s="7"/>
      <c r="D51" s="8"/>
    </row>
    <row r="52" spans="1:6" x14ac:dyDescent="0.2">
      <c r="A52" s="9"/>
      <c r="B52" s="10"/>
      <c r="C52" s="10"/>
      <c r="D52" s="11"/>
    </row>
    <row r="53" spans="1:6" ht="13.5" customHeight="1" x14ac:dyDescent="0.2">
      <c r="A53" s="66" t="s">
        <v>3</v>
      </c>
      <c r="B53" s="66"/>
      <c r="C53" s="12" t="s">
        <v>4</v>
      </c>
      <c r="D53" s="12" t="s">
        <v>5</v>
      </c>
    </row>
    <row r="54" spans="1:6" ht="13.5" customHeight="1" x14ac:dyDescent="0.2">
      <c r="A54" s="67">
        <v>5549000</v>
      </c>
      <c r="B54" s="67"/>
      <c r="C54" s="13">
        <v>4928052.3600000003</v>
      </c>
      <c r="D54" s="14">
        <f>(C54/A54)*100</f>
        <v>88.809737970805557</v>
      </c>
    </row>
    <row r="55" spans="1:6" ht="15" x14ac:dyDescent="0.25">
      <c r="A55" s="82" t="s">
        <v>59</v>
      </c>
      <c r="B55" s="83"/>
      <c r="C55" s="15">
        <f>C54+D62</f>
        <v>5695705.7400000002</v>
      </c>
      <c r="D55" s="16"/>
    </row>
    <row r="56" spans="1:6" x14ac:dyDescent="0.2">
      <c r="A56" s="18" t="s">
        <v>7</v>
      </c>
      <c r="B56" s="10"/>
      <c r="C56" s="10"/>
      <c r="D56" s="11"/>
    </row>
    <row r="57" spans="1:6" ht="5.25" customHeight="1" x14ac:dyDescent="0.2">
      <c r="A57" s="9"/>
      <c r="B57" s="10"/>
      <c r="C57" s="10"/>
      <c r="D57" s="11"/>
    </row>
    <row r="58" spans="1:6" x14ac:dyDescent="0.2">
      <c r="A58" s="66" t="s">
        <v>3</v>
      </c>
      <c r="B58" s="66"/>
      <c r="C58" s="12" t="s">
        <v>4</v>
      </c>
      <c r="D58" s="12" t="s">
        <v>5</v>
      </c>
    </row>
    <row r="59" spans="1:6" ht="15" customHeight="1" x14ac:dyDescent="0.2">
      <c r="A59" s="68">
        <v>5549000</v>
      </c>
      <c r="B59" s="68"/>
      <c r="C59" s="19">
        <f>SUM(C83:C100)+D62-C63</f>
        <v>4564416.24</v>
      </c>
      <c r="D59" s="20">
        <f>C59/A59*100</f>
        <v>82.256555054964863</v>
      </c>
    </row>
    <row r="60" spans="1:6" ht="13.5" customHeight="1" x14ac:dyDescent="0.25">
      <c r="A60" s="82" t="s">
        <v>59</v>
      </c>
      <c r="B60" s="83"/>
      <c r="C60" s="15">
        <f>C59+D64</f>
        <v>5695705.7400000002</v>
      </c>
      <c r="D60" s="16"/>
    </row>
    <row r="61" spans="1:6" ht="15" customHeight="1" x14ac:dyDescent="0.2">
      <c r="A61" s="21" t="s">
        <v>46</v>
      </c>
      <c r="B61" s="22"/>
      <c r="C61" s="23"/>
      <c r="D61" s="16"/>
    </row>
    <row r="62" spans="1:6" ht="16.5" customHeight="1" x14ac:dyDescent="0.2">
      <c r="A62" s="79" t="s">
        <v>8</v>
      </c>
      <c r="B62" s="80"/>
      <c r="C62" s="81"/>
      <c r="D62" s="15">
        <v>767653.38</v>
      </c>
      <c r="F62" s="30"/>
    </row>
    <row r="63" spans="1:6" ht="16.5" customHeight="1" x14ac:dyDescent="0.2">
      <c r="A63" s="70" t="s">
        <v>50</v>
      </c>
      <c r="B63" s="70"/>
      <c r="C63" s="15">
        <v>220.8</v>
      </c>
      <c r="D63" s="15"/>
      <c r="E63" s="30"/>
      <c r="F63" s="30"/>
    </row>
    <row r="64" spans="1:6" ht="16.5" customHeight="1" x14ac:dyDescent="0.2">
      <c r="A64" s="31" t="s">
        <v>80</v>
      </c>
      <c r="B64" s="32"/>
      <c r="C64" s="33"/>
      <c r="D64" s="15">
        <v>1131289.5</v>
      </c>
      <c r="F64" s="30"/>
    </row>
    <row r="65" spans="1:7" ht="16.5" customHeight="1" x14ac:dyDescent="0.2">
      <c r="A65" s="70" t="s">
        <v>50</v>
      </c>
      <c r="B65" s="70"/>
      <c r="C65" s="15">
        <v>5726.29</v>
      </c>
      <c r="D65" s="25"/>
    </row>
    <row r="66" spans="1:7" x14ac:dyDescent="0.2">
      <c r="A66" s="26"/>
      <c r="B66" s="26"/>
      <c r="C66" s="23"/>
      <c r="D66" s="10"/>
    </row>
    <row r="67" spans="1:7" x14ac:dyDescent="0.2">
      <c r="A67" s="69" t="s">
        <v>11</v>
      </c>
      <c r="B67" s="69"/>
      <c r="C67" s="69"/>
      <c r="D67" s="69"/>
    </row>
    <row r="68" spans="1:7" ht="15.75" customHeight="1" x14ac:dyDescent="0.2">
      <c r="A68" s="34" t="s">
        <v>45</v>
      </c>
      <c r="B68" s="34"/>
      <c r="C68" s="35">
        <v>1597296.31</v>
      </c>
      <c r="D68" s="10"/>
    </row>
    <row r="69" spans="1:7" ht="15.75" customHeight="1" x14ac:dyDescent="0.2">
      <c r="A69" s="87" t="s">
        <v>51</v>
      </c>
      <c r="B69" s="87"/>
      <c r="C69" s="13">
        <f>84461.5+3012393.44</f>
        <v>3096854.94</v>
      </c>
    </row>
    <row r="70" spans="1:7" ht="15.75" customHeight="1" x14ac:dyDescent="0.2">
      <c r="A70" s="85" t="s">
        <v>69</v>
      </c>
      <c r="B70" s="85"/>
      <c r="C70" s="13">
        <v>11118.2</v>
      </c>
    </row>
    <row r="71" spans="1:7" ht="15.75" customHeight="1" x14ac:dyDescent="0.2">
      <c r="A71" s="85" t="s">
        <v>14</v>
      </c>
      <c r="B71" s="85"/>
      <c r="C71" s="13">
        <v>17477</v>
      </c>
    </row>
    <row r="72" spans="1:7" ht="15.75" customHeight="1" x14ac:dyDescent="0.2">
      <c r="A72" s="87" t="s">
        <v>91</v>
      </c>
      <c r="B72" s="87"/>
      <c r="C72" s="13">
        <v>17730</v>
      </c>
    </row>
    <row r="73" spans="1:7" ht="30" customHeight="1" x14ac:dyDescent="0.2">
      <c r="A73" s="85" t="s">
        <v>48</v>
      </c>
      <c r="B73" s="85"/>
      <c r="C73" s="13">
        <v>146188.26</v>
      </c>
    </row>
    <row r="74" spans="1:7" ht="27" customHeight="1" x14ac:dyDescent="0.2">
      <c r="A74" s="85" t="s">
        <v>16</v>
      </c>
      <c r="B74" s="85"/>
      <c r="C74" s="13">
        <v>28009.15</v>
      </c>
    </row>
    <row r="75" spans="1:7" ht="15.75" customHeight="1" x14ac:dyDescent="0.2">
      <c r="A75" s="85" t="s">
        <v>90</v>
      </c>
      <c r="B75" s="85"/>
      <c r="C75" s="13">
        <v>1254</v>
      </c>
      <c r="E75" s="30"/>
      <c r="G75" s="30"/>
    </row>
    <row r="76" spans="1:7" ht="15.75" customHeight="1" x14ac:dyDescent="0.2">
      <c r="A76" s="85" t="s">
        <v>17</v>
      </c>
      <c r="B76" s="85"/>
      <c r="C76" s="13">
        <v>312</v>
      </c>
    </row>
    <row r="77" spans="1:7" ht="15.75" customHeight="1" x14ac:dyDescent="0.2">
      <c r="A77" s="85" t="s">
        <v>47</v>
      </c>
      <c r="B77" s="85"/>
      <c r="C77" s="13">
        <v>2492.14</v>
      </c>
    </row>
    <row r="78" spans="1:7" ht="24" hidden="1" customHeight="1" x14ac:dyDescent="0.2">
      <c r="A78" s="85" t="s">
        <v>67</v>
      </c>
      <c r="B78" s="85"/>
      <c r="C78" s="13"/>
    </row>
    <row r="79" spans="1:7" ht="25.5" hidden="1" customHeight="1" x14ac:dyDescent="0.2">
      <c r="A79" s="85" t="s">
        <v>68</v>
      </c>
      <c r="B79" s="85"/>
      <c r="C79" s="13">
        <v>0</v>
      </c>
    </row>
    <row r="80" spans="1:7" ht="15.75" hidden="1" customHeight="1" x14ac:dyDescent="0.2">
      <c r="A80" s="85" t="s">
        <v>18</v>
      </c>
      <c r="B80" s="85"/>
      <c r="C80" s="13">
        <v>0</v>
      </c>
    </row>
    <row r="81" spans="1:5" ht="15.75" customHeight="1" x14ac:dyDescent="0.2">
      <c r="A81" s="85" t="s">
        <v>29</v>
      </c>
      <c r="B81" s="85"/>
      <c r="C81" s="13">
        <v>9320.36</v>
      </c>
    </row>
    <row r="82" spans="1:5" x14ac:dyDescent="0.2">
      <c r="A82" s="86" t="s">
        <v>19</v>
      </c>
      <c r="B82" s="86"/>
      <c r="C82" s="86"/>
      <c r="D82" s="86"/>
    </row>
    <row r="83" spans="1:5" ht="16.5" customHeight="1" x14ac:dyDescent="0.2">
      <c r="A83" s="84" t="s">
        <v>70</v>
      </c>
      <c r="B83" s="84"/>
      <c r="C83" s="19">
        <v>72902.75</v>
      </c>
    </row>
    <row r="84" spans="1:5" ht="16.5" customHeight="1" x14ac:dyDescent="0.2">
      <c r="A84" s="84" t="s">
        <v>71</v>
      </c>
      <c r="B84" s="84"/>
      <c r="C84" s="19">
        <v>5659.28</v>
      </c>
    </row>
    <row r="85" spans="1:5" ht="16.5" customHeight="1" x14ac:dyDescent="0.2">
      <c r="A85" s="84" t="s">
        <v>72</v>
      </c>
      <c r="B85" s="84"/>
      <c r="C85" s="19">
        <v>61.74</v>
      </c>
    </row>
    <row r="86" spans="1:5" ht="16.5" customHeight="1" x14ac:dyDescent="0.2">
      <c r="A86" s="91" t="s">
        <v>74</v>
      </c>
      <c r="B86" s="91"/>
      <c r="C86" s="19">
        <v>5949.73</v>
      </c>
    </row>
    <row r="87" spans="1:5" ht="16.5" customHeight="1" x14ac:dyDescent="0.2">
      <c r="A87" s="91" t="s">
        <v>33</v>
      </c>
      <c r="B87" s="91"/>
      <c r="C87" s="19">
        <f>189.6+186842.72+17067.6+1052.41</f>
        <v>205152.33000000002</v>
      </c>
    </row>
    <row r="88" spans="1:5" ht="26.25" customHeight="1" x14ac:dyDescent="0.2">
      <c r="A88" s="84" t="s">
        <v>73</v>
      </c>
      <c r="B88" s="84"/>
      <c r="C88" s="19">
        <v>2668640.7400000002</v>
      </c>
    </row>
    <row r="89" spans="1:5" ht="16.5" customHeight="1" x14ac:dyDescent="0.2">
      <c r="A89" s="91" t="s">
        <v>22</v>
      </c>
      <c r="B89" s="91"/>
      <c r="C89" s="19">
        <f>17155.72+8879.56</f>
        <v>26035.279999999999</v>
      </c>
    </row>
    <row r="90" spans="1:5" ht="16.5" hidden="1" customHeight="1" x14ac:dyDescent="0.2">
      <c r="A90" s="91" t="s">
        <v>34</v>
      </c>
      <c r="B90" s="91"/>
      <c r="C90" s="19">
        <v>0</v>
      </c>
    </row>
    <row r="91" spans="1:5" ht="16.5" customHeight="1" x14ac:dyDescent="0.2">
      <c r="A91" s="91" t="s">
        <v>23</v>
      </c>
      <c r="B91" s="91"/>
      <c r="C91" s="19">
        <v>153965.24</v>
      </c>
    </row>
    <row r="92" spans="1:5" ht="16.5" customHeight="1" x14ac:dyDescent="0.2">
      <c r="A92" s="84" t="s">
        <v>24</v>
      </c>
      <c r="B92" s="84"/>
      <c r="C92" s="19">
        <f>75511.86+2288.95+1500+102447</f>
        <v>181747.81</v>
      </c>
    </row>
    <row r="93" spans="1:5" ht="16.5" customHeight="1" x14ac:dyDescent="0.2">
      <c r="A93" s="84" t="s">
        <v>52</v>
      </c>
      <c r="B93" s="84"/>
      <c r="C93" s="19">
        <v>17730</v>
      </c>
    </row>
    <row r="94" spans="1:5" ht="24.75" customHeight="1" x14ac:dyDescent="0.2">
      <c r="A94" s="84" t="s">
        <v>89</v>
      </c>
      <c r="B94" s="84"/>
      <c r="C94" s="19">
        <v>146048</v>
      </c>
      <c r="E94" s="30"/>
    </row>
    <row r="95" spans="1:5" x14ac:dyDescent="0.2">
      <c r="A95" s="84" t="s">
        <v>40</v>
      </c>
      <c r="B95" s="84"/>
      <c r="C95" s="19">
        <v>310.33</v>
      </c>
      <c r="E95" s="30"/>
    </row>
    <row r="96" spans="1:5" ht="25.5" customHeight="1" x14ac:dyDescent="0.2">
      <c r="A96" s="84" t="s">
        <v>87</v>
      </c>
      <c r="B96" s="84"/>
      <c r="C96" s="19">
        <v>5551.8</v>
      </c>
    </row>
    <row r="97" spans="1:4" ht="16.5" customHeight="1" x14ac:dyDescent="0.2">
      <c r="A97" s="84" t="s">
        <v>88</v>
      </c>
      <c r="B97" s="84"/>
      <c r="C97" s="19">
        <v>4497.96</v>
      </c>
    </row>
    <row r="98" spans="1:4" ht="24.75" customHeight="1" x14ac:dyDescent="0.2">
      <c r="A98" s="84" t="s">
        <v>63</v>
      </c>
      <c r="B98" s="84"/>
      <c r="C98" s="19">
        <v>1029.57</v>
      </c>
    </row>
    <row r="99" spans="1:4" ht="16.5" customHeight="1" x14ac:dyDescent="0.2">
      <c r="A99" s="99" t="s">
        <v>62</v>
      </c>
      <c r="B99" s="100"/>
      <c r="C99" s="19">
        <v>86</v>
      </c>
    </row>
    <row r="100" spans="1:4" ht="16.5" customHeight="1" x14ac:dyDescent="0.2">
      <c r="A100" s="84" t="s">
        <v>27</v>
      </c>
      <c r="B100" s="84"/>
      <c r="C100" s="19">
        <v>301615.09999999998</v>
      </c>
      <c r="D100" s="10"/>
    </row>
    <row r="102" spans="1:4" ht="0.75" customHeight="1" x14ac:dyDescent="0.2">
      <c r="A102" s="92"/>
      <c r="B102" s="92"/>
      <c r="C102" s="36"/>
      <c r="D102" s="10"/>
    </row>
    <row r="103" spans="1:4" ht="41.45" customHeight="1" x14ac:dyDescent="0.2">
      <c r="A103" s="78" t="s">
        <v>81</v>
      </c>
      <c r="B103" s="78"/>
      <c r="C103" s="37">
        <v>1125563.21</v>
      </c>
      <c r="D103" s="10"/>
    </row>
    <row r="104" spans="1:4" ht="21.75" customHeight="1" x14ac:dyDescent="0.2">
      <c r="A104" s="78" t="s">
        <v>28</v>
      </c>
      <c r="B104" s="78"/>
      <c r="C104" s="24">
        <v>5726.29</v>
      </c>
      <c r="D104" s="10"/>
    </row>
    <row r="105" spans="1:4" hidden="1" x14ac:dyDescent="0.2">
      <c r="A105" s="88"/>
      <c r="B105" s="88"/>
      <c r="C105" s="88"/>
      <c r="D105" s="88"/>
    </row>
    <row r="106" spans="1:4" hidden="1" x14ac:dyDescent="0.2">
      <c r="A106" s="62"/>
      <c r="B106" s="62"/>
      <c r="C106" s="62"/>
      <c r="D106" s="62"/>
    </row>
    <row r="107" spans="1:4" hidden="1" x14ac:dyDescent="0.2">
      <c r="A107" s="62"/>
      <c r="B107" s="62"/>
      <c r="C107" s="62"/>
      <c r="D107" s="62"/>
    </row>
    <row r="108" spans="1:4" hidden="1" x14ac:dyDescent="0.2">
      <c r="A108" s="62"/>
      <c r="B108" s="62"/>
      <c r="C108" s="62"/>
      <c r="D108" s="62"/>
    </row>
    <row r="109" spans="1:4" x14ac:dyDescent="0.2">
      <c r="A109" s="38"/>
      <c r="B109" s="38"/>
      <c r="C109" s="38"/>
      <c r="D109" s="38"/>
    </row>
    <row r="110" spans="1:4" x14ac:dyDescent="0.2">
      <c r="A110" s="27" t="s">
        <v>9</v>
      </c>
      <c r="B110" s="28">
        <v>80104</v>
      </c>
      <c r="C110" s="27" t="s">
        <v>36</v>
      </c>
    </row>
    <row r="111" spans="1:4" x14ac:dyDescent="0.2">
      <c r="A111" s="4"/>
      <c r="B111" s="4"/>
      <c r="C111" s="4"/>
    </row>
    <row r="112" spans="1:4" x14ac:dyDescent="0.2">
      <c r="A112" s="6" t="s">
        <v>6</v>
      </c>
      <c r="B112" s="7"/>
      <c r="C112" s="7"/>
      <c r="D112" s="8"/>
    </row>
    <row r="113" spans="1:6" x14ac:dyDescent="0.2">
      <c r="A113" s="9"/>
      <c r="B113" s="10"/>
      <c r="C113" s="10"/>
      <c r="D113" s="11"/>
    </row>
    <row r="114" spans="1:6" x14ac:dyDescent="0.2">
      <c r="A114" s="66" t="s">
        <v>3</v>
      </c>
      <c r="B114" s="66"/>
      <c r="C114" s="12" t="s">
        <v>4</v>
      </c>
      <c r="D114" s="12" t="s">
        <v>5</v>
      </c>
    </row>
    <row r="115" spans="1:6" x14ac:dyDescent="0.2">
      <c r="A115" s="67">
        <v>4005000</v>
      </c>
      <c r="B115" s="67"/>
      <c r="C115" s="13">
        <f>C129+C132+C133+C134</f>
        <v>3448386.32</v>
      </c>
      <c r="D115" s="14">
        <f>C115/A115*100</f>
        <v>86.102030461922595</v>
      </c>
    </row>
    <row r="116" spans="1:6" ht="15" x14ac:dyDescent="0.25">
      <c r="A116" s="82" t="s">
        <v>59</v>
      </c>
      <c r="B116" s="83"/>
      <c r="C116" s="15">
        <f>C115+D123</f>
        <v>3637288.11</v>
      </c>
      <c r="D116" s="16"/>
    </row>
    <row r="117" spans="1:6" x14ac:dyDescent="0.2">
      <c r="A117" s="18" t="s">
        <v>7</v>
      </c>
      <c r="B117" s="10"/>
      <c r="C117" s="10"/>
      <c r="D117" s="11"/>
    </row>
    <row r="118" spans="1:6" x14ac:dyDescent="0.2">
      <c r="A118" s="9"/>
      <c r="B118" s="10"/>
      <c r="C118" s="10"/>
      <c r="D118" s="11"/>
    </row>
    <row r="119" spans="1:6" x14ac:dyDescent="0.2">
      <c r="A119" s="66" t="s">
        <v>3</v>
      </c>
      <c r="B119" s="66"/>
      <c r="C119" s="12" t="s">
        <v>4</v>
      </c>
      <c r="D119" s="12" t="s">
        <v>5</v>
      </c>
    </row>
    <row r="120" spans="1:6" x14ac:dyDescent="0.2">
      <c r="A120" s="68">
        <v>4005000</v>
      </c>
      <c r="B120" s="68"/>
      <c r="C120" s="19">
        <f>SUM(C153:C159)+D123-C124</f>
        <v>3416391.73</v>
      </c>
      <c r="D120" s="20">
        <f>C120/A120*100</f>
        <v>85.303164294631699</v>
      </c>
    </row>
    <row r="121" spans="1:6" ht="15" x14ac:dyDescent="0.25">
      <c r="A121" s="82" t="s">
        <v>59</v>
      </c>
      <c r="B121" s="83"/>
      <c r="C121" s="15">
        <f>C120+D125</f>
        <v>3637288.11</v>
      </c>
      <c r="D121" s="16"/>
    </row>
    <row r="122" spans="1:6" x14ac:dyDescent="0.2">
      <c r="A122" s="21" t="s">
        <v>46</v>
      </c>
      <c r="B122" s="22"/>
      <c r="C122" s="23"/>
      <c r="D122" s="16"/>
    </row>
    <row r="123" spans="1:6" ht="15.75" customHeight="1" x14ac:dyDescent="0.2">
      <c r="A123" s="79" t="s">
        <v>8</v>
      </c>
      <c r="B123" s="80"/>
      <c r="C123" s="81"/>
      <c r="D123" s="15">
        <v>188901.79</v>
      </c>
      <c r="F123" s="30"/>
    </row>
    <row r="124" spans="1:6" ht="15.75" customHeight="1" x14ac:dyDescent="0.2">
      <c r="A124" s="70" t="s">
        <v>50</v>
      </c>
      <c r="B124" s="70"/>
      <c r="C124" s="15">
        <v>0</v>
      </c>
      <c r="D124" s="11"/>
    </row>
    <row r="125" spans="1:6" ht="15.75" customHeight="1" x14ac:dyDescent="0.2">
      <c r="A125" s="31" t="s">
        <v>80</v>
      </c>
      <c r="B125" s="32"/>
      <c r="C125" s="33"/>
      <c r="D125" s="15">
        <v>220896.38</v>
      </c>
      <c r="F125" s="30"/>
    </row>
    <row r="126" spans="1:6" ht="15.75" customHeight="1" x14ac:dyDescent="0.2">
      <c r="A126" s="70" t="s">
        <v>50</v>
      </c>
      <c r="B126" s="70"/>
      <c r="C126" s="15">
        <v>0</v>
      </c>
      <c r="D126" s="25"/>
    </row>
    <row r="127" spans="1:6" ht="45" customHeight="1" x14ac:dyDescent="0.2">
      <c r="A127" s="69" t="s">
        <v>11</v>
      </c>
      <c r="B127" s="69"/>
      <c r="C127" s="69"/>
      <c r="D127" s="69"/>
    </row>
    <row r="128" spans="1:6" hidden="1" x14ac:dyDescent="0.2">
      <c r="A128" s="39" t="s">
        <v>12</v>
      </c>
      <c r="B128" s="39"/>
      <c r="C128" s="40">
        <v>0</v>
      </c>
      <c r="D128" s="10"/>
    </row>
    <row r="129" spans="1:3" x14ac:dyDescent="0.2">
      <c r="A129" s="87" t="s">
        <v>37</v>
      </c>
      <c r="B129" s="87"/>
      <c r="C129" s="13">
        <f>3346926.29+39245.3</f>
        <v>3386171.59</v>
      </c>
    </row>
    <row r="130" spans="1:3" ht="21.75" hidden="1" customHeight="1" x14ac:dyDescent="0.2">
      <c r="A130" s="85" t="s">
        <v>38</v>
      </c>
      <c r="B130" s="85"/>
      <c r="C130" s="13">
        <v>0</v>
      </c>
    </row>
    <row r="131" spans="1:3" ht="21.75" hidden="1" customHeight="1" x14ac:dyDescent="0.2">
      <c r="A131" s="87" t="s">
        <v>15</v>
      </c>
      <c r="B131" s="87"/>
      <c r="C131" s="13">
        <v>0</v>
      </c>
    </row>
    <row r="132" spans="1:3" ht="29.25" customHeight="1" x14ac:dyDescent="0.2">
      <c r="A132" s="85" t="s">
        <v>54</v>
      </c>
      <c r="B132" s="85"/>
      <c r="C132" s="13">
        <v>31838</v>
      </c>
    </row>
    <row r="133" spans="1:3" ht="29.25" customHeight="1" x14ac:dyDescent="0.2">
      <c r="A133" s="85" t="s">
        <v>16</v>
      </c>
      <c r="B133" s="85"/>
      <c r="C133" s="13">
        <v>19176.73</v>
      </c>
    </row>
    <row r="134" spans="1:3" x14ac:dyDescent="0.2">
      <c r="A134" s="85" t="s">
        <v>29</v>
      </c>
      <c r="B134" s="85"/>
      <c r="C134" s="13">
        <v>11200</v>
      </c>
    </row>
    <row r="135" spans="1:3" ht="21.75" hidden="1" customHeight="1" x14ac:dyDescent="0.2">
      <c r="A135" s="70" t="s">
        <v>32</v>
      </c>
      <c r="B135" s="70"/>
      <c r="C135" s="15">
        <v>0</v>
      </c>
    </row>
    <row r="136" spans="1:3" ht="21.75" hidden="1" customHeight="1" x14ac:dyDescent="0.2">
      <c r="A136" s="70" t="s">
        <v>31</v>
      </c>
      <c r="B136" s="70"/>
      <c r="C136" s="15">
        <v>0</v>
      </c>
    </row>
    <row r="137" spans="1:3" ht="21.75" hidden="1" customHeight="1" x14ac:dyDescent="0.2">
      <c r="A137" s="70" t="s">
        <v>18</v>
      </c>
      <c r="B137" s="70"/>
      <c r="C137" s="15">
        <v>0</v>
      </c>
    </row>
    <row r="138" spans="1:3" ht="27" hidden="1" customHeight="1" x14ac:dyDescent="0.2">
      <c r="A138" s="70" t="s">
        <v>60</v>
      </c>
      <c r="B138" s="70"/>
      <c r="C138" s="15">
        <v>0</v>
      </c>
    </row>
    <row r="139" spans="1:3" ht="27" hidden="1" customHeight="1" x14ac:dyDescent="0.2">
      <c r="A139" s="70" t="s">
        <v>29</v>
      </c>
      <c r="B139" s="70"/>
      <c r="C139" s="15">
        <v>0</v>
      </c>
    </row>
    <row r="140" spans="1:3" ht="27.75" hidden="1" customHeight="1" x14ac:dyDescent="0.2">
      <c r="A140" s="70" t="s">
        <v>29</v>
      </c>
      <c r="B140" s="70"/>
      <c r="C140" s="15">
        <v>0</v>
      </c>
    </row>
    <row r="141" spans="1:3" ht="15" hidden="1" customHeight="1" x14ac:dyDescent="0.2"/>
    <row r="142" spans="1:3" ht="15" hidden="1" customHeight="1" x14ac:dyDescent="0.2"/>
    <row r="143" spans="1:3" ht="15" hidden="1" customHeight="1" x14ac:dyDescent="0.2"/>
    <row r="144" spans="1:3" ht="15" hidden="1" customHeight="1" x14ac:dyDescent="0.2"/>
    <row r="145" spans="1:5" ht="15" hidden="1" customHeight="1" x14ac:dyDescent="0.2"/>
    <row r="146" spans="1:5" ht="15" hidden="1" customHeight="1" x14ac:dyDescent="0.2"/>
    <row r="147" spans="1:5" ht="15" hidden="1" customHeight="1" x14ac:dyDescent="0.2"/>
    <row r="148" spans="1:5" ht="15" hidden="1" customHeight="1" x14ac:dyDescent="0.2"/>
    <row r="149" spans="1:5" ht="15" hidden="1" customHeight="1" x14ac:dyDescent="0.2"/>
    <row r="150" spans="1:5" x14ac:dyDescent="0.2">
      <c r="A150" s="86" t="s">
        <v>19</v>
      </c>
      <c r="B150" s="86"/>
      <c r="C150" s="86"/>
      <c r="D150" s="86"/>
    </row>
    <row r="151" spans="1:5" ht="29.25" hidden="1" customHeight="1" x14ac:dyDescent="0.2">
      <c r="A151" s="70" t="s">
        <v>20</v>
      </c>
      <c r="B151" s="70"/>
      <c r="C151" s="15">
        <v>0</v>
      </c>
    </row>
    <row r="152" spans="1:5" hidden="1" x14ac:dyDescent="0.2">
      <c r="A152" s="93" t="s">
        <v>21</v>
      </c>
      <c r="B152" s="93"/>
      <c r="C152" s="15">
        <v>0</v>
      </c>
    </row>
    <row r="153" spans="1:5" x14ac:dyDescent="0.2">
      <c r="A153" s="91" t="s">
        <v>33</v>
      </c>
      <c r="B153" s="91"/>
      <c r="C153" s="19">
        <f>215.9+18342.9</f>
        <v>18558.800000000003</v>
      </c>
      <c r="E153" s="30"/>
    </row>
    <row r="154" spans="1:5" x14ac:dyDescent="0.2">
      <c r="A154" s="84" t="s">
        <v>30</v>
      </c>
      <c r="B154" s="84"/>
      <c r="C154" s="19">
        <v>3147336.69</v>
      </c>
    </row>
    <row r="155" spans="1:5" ht="24" hidden="1" customHeight="1" x14ac:dyDescent="0.2">
      <c r="A155" s="91" t="s">
        <v>22</v>
      </c>
      <c r="B155" s="91"/>
      <c r="C155" s="19">
        <v>0</v>
      </c>
    </row>
    <row r="156" spans="1:5" ht="28.5" customHeight="1" x14ac:dyDescent="0.2">
      <c r="A156" s="84" t="s">
        <v>89</v>
      </c>
      <c r="B156" s="84"/>
      <c r="C156" s="19">
        <v>31618.1</v>
      </c>
    </row>
    <row r="157" spans="1:5" ht="24" hidden="1" customHeight="1" x14ac:dyDescent="0.2">
      <c r="A157" s="91" t="s">
        <v>23</v>
      </c>
      <c r="B157" s="91"/>
      <c r="C157" s="19">
        <v>0</v>
      </c>
    </row>
    <row r="158" spans="1:5" x14ac:dyDescent="0.2">
      <c r="A158" s="84" t="s">
        <v>24</v>
      </c>
      <c r="B158" s="84"/>
      <c r="C158" s="19">
        <v>18776.349999999999</v>
      </c>
    </row>
    <row r="159" spans="1:5" x14ac:dyDescent="0.2">
      <c r="A159" s="84" t="s">
        <v>35</v>
      </c>
      <c r="B159" s="84"/>
      <c r="C159" s="19">
        <v>11200</v>
      </c>
    </row>
    <row r="160" spans="1:5" ht="25.5" hidden="1" customHeight="1" x14ac:dyDescent="0.2">
      <c r="A160" s="70" t="s">
        <v>35</v>
      </c>
      <c r="B160" s="70"/>
      <c r="C160" s="15">
        <v>0</v>
      </c>
      <c r="D160" s="10"/>
    </row>
    <row r="161" spans="1:4" ht="25.5" hidden="1" customHeight="1" x14ac:dyDescent="0.2">
      <c r="A161" s="70" t="s">
        <v>26</v>
      </c>
      <c r="B161" s="70"/>
      <c r="C161" s="15">
        <v>0</v>
      </c>
    </row>
    <row r="162" spans="1:4" ht="25.5" hidden="1" customHeight="1" x14ac:dyDescent="0.2">
      <c r="A162" s="70" t="s">
        <v>27</v>
      </c>
      <c r="B162" s="70"/>
      <c r="C162" s="15">
        <v>0</v>
      </c>
      <c r="D162" s="10"/>
    </row>
    <row r="163" spans="1:4" ht="25.5" hidden="1" customHeight="1" x14ac:dyDescent="0.2"/>
    <row r="164" spans="1:4" ht="25.5" customHeight="1" x14ac:dyDescent="0.2">
      <c r="A164" s="92"/>
      <c r="B164" s="92"/>
      <c r="C164" s="36"/>
      <c r="D164" s="10"/>
    </row>
    <row r="165" spans="1:4" ht="25.5" customHeight="1" x14ac:dyDescent="0.2">
      <c r="A165" s="78" t="s">
        <v>81</v>
      </c>
      <c r="B165" s="78"/>
      <c r="C165" s="37">
        <v>220896.38</v>
      </c>
      <c r="D165" s="10"/>
    </row>
    <row r="166" spans="1:4" ht="18.75" customHeight="1" x14ac:dyDescent="0.2">
      <c r="A166" s="78" t="s">
        <v>28</v>
      </c>
      <c r="B166" s="78"/>
      <c r="C166" s="24">
        <f>C126</f>
        <v>0</v>
      </c>
      <c r="D166" s="10"/>
    </row>
    <row r="167" spans="1:4" ht="18.75" hidden="1" customHeight="1" x14ac:dyDescent="0.2">
      <c r="A167" s="26"/>
      <c r="B167" s="26"/>
      <c r="C167" s="23"/>
      <c r="D167" s="10"/>
    </row>
    <row r="168" spans="1:4" ht="18.75" hidden="1" customHeight="1" x14ac:dyDescent="0.2">
      <c r="A168" s="26"/>
      <c r="B168" s="26"/>
      <c r="C168" s="23"/>
      <c r="D168" s="10"/>
    </row>
    <row r="169" spans="1:4" ht="18.75" hidden="1" customHeight="1" x14ac:dyDescent="0.2">
      <c r="A169" s="26"/>
      <c r="B169" s="26"/>
      <c r="C169" s="23"/>
      <c r="D169" s="10"/>
    </row>
    <row r="170" spans="1:4" ht="18.75" hidden="1" customHeight="1" x14ac:dyDescent="0.2">
      <c r="A170" s="26"/>
      <c r="B170" s="26"/>
      <c r="C170" s="23"/>
      <c r="D170" s="10"/>
    </row>
    <row r="171" spans="1:4" ht="20.25" customHeight="1" x14ac:dyDescent="0.2">
      <c r="A171" s="26"/>
      <c r="B171" s="26"/>
      <c r="C171" s="23"/>
      <c r="D171" s="10"/>
    </row>
    <row r="172" spans="1:4" ht="27.75" hidden="1" customHeight="1" x14ac:dyDescent="0.2">
      <c r="A172" s="26"/>
      <c r="B172" s="26"/>
      <c r="C172" s="23"/>
      <c r="D172" s="10"/>
    </row>
    <row r="173" spans="1:4" x14ac:dyDescent="0.2">
      <c r="A173" s="27" t="s">
        <v>9</v>
      </c>
      <c r="B173" s="28">
        <v>80115</v>
      </c>
      <c r="C173" s="27" t="s">
        <v>39</v>
      </c>
    </row>
    <row r="174" spans="1:4" x14ac:dyDescent="0.2">
      <c r="A174" s="4"/>
      <c r="B174" s="4"/>
      <c r="C174" s="4"/>
    </row>
    <row r="175" spans="1:4" x14ac:dyDescent="0.2">
      <c r="A175" s="6" t="s">
        <v>6</v>
      </c>
      <c r="B175" s="7"/>
      <c r="C175" s="7"/>
      <c r="D175" s="8"/>
    </row>
    <row r="176" spans="1:4" x14ac:dyDescent="0.2">
      <c r="A176" s="9"/>
      <c r="B176" s="10"/>
      <c r="C176" s="10"/>
      <c r="D176" s="11"/>
    </row>
    <row r="177" spans="1:6" x14ac:dyDescent="0.2">
      <c r="A177" s="66" t="s">
        <v>3</v>
      </c>
      <c r="B177" s="66"/>
      <c r="C177" s="12" t="s">
        <v>4</v>
      </c>
      <c r="D177" s="12" t="s">
        <v>5</v>
      </c>
    </row>
    <row r="178" spans="1:6" ht="15.75" customHeight="1" x14ac:dyDescent="0.2">
      <c r="A178" s="67">
        <v>2219000</v>
      </c>
      <c r="B178" s="67"/>
      <c r="C178" s="13">
        <f>SUM(C191:C203)</f>
        <v>1597980.71</v>
      </c>
      <c r="D178" s="14">
        <f>C178/A178*100</f>
        <v>72.013551599819735</v>
      </c>
    </row>
    <row r="179" spans="1:6" ht="15" x14ac:dyDescent="0.25">
      <c r="A179" s="82" t="s">
        <v>59</v>
      </c>
      <c r="B179" s="83"/>
      <c r="C179" s="15">
        <f>C178+D186</f>
        <v>2432517.2000000002</v>
      </c>
      <c r="D179" s="16"/>
    </row>
    <row r="180" spans="1:6" x14ac:dyDescent="0.2">
      <c r="A180" s="18" t="s">
        <v>7</v>
      </c>
      <c r="B180" s="10"/>
      <c r="C180" s="10"/>
      <c r="D180" s="11"/>
    </row>
    <row r="181" spans="1:6" x14ac:dyDescent="0.2">
      <c r="A181" s="9"/>
      <c r="B181" s="10"/>
      <c r="C181" s="10"/>
      <c r="D181" s="11"/>
    </row>
    <row r="182" spans="1:6" x14ac:dyDescent="0.2">
      <c r="A182" s="66" t="s">
        <v>3</v>
      </c>
      <c r="B182" s="66"/>
      <c r="C182" s="12" t="s">
        <v>4</v>
      </c>
      <c r="D182" s="12" t="s">
        <v>5</v>
      </c>
    </row>
    <row r="183" spans="1:6" ht="18.75" customHeight="1" x14ac:dyDescent="0.2">
      <c r="A183" s="68">
        <v>2219000</v>
      </c>
      <c r="B183" s="68"/>
      <c r="C183" s="19">
        <f>SUM(C205:C221)+D186-C187</f>
        <v>1679509.44</v>
      </c>
      <c r="D183" s="20">
        <f>C183/A183*100</f>
        <v>75.687671924290228</v>
      </c>
    </row>
    <row r="184" spans="1:6" ht="15" x14ac:dyDescent="0.25">
      <c r="A184" s="82" t="s">
        <v>59</v>
      </c>
      <c r="B184" s="83"/>
      <c r="C184" s="15">
        <f>C183+D188</f>
        <v>2432517.2000000002</v>
      </c>
      <c r="D184" s="16"/>
    </row>
    <row r="185" spans="1:6" x14ac:dyDescent="0.2">
      <c r="A185" s="21" t="s">
        <v>46</v>
      </c>
      <c r="B185" s="22"/>
      <c r="C185" s="23"/>
      <c r="D185" s="16"/>
    </row>
    <row r="186" spans="1:6" ht="15.75" customHeight="1" x14ac:dyDescent="0.2">
      <c r="A186" s="79" t="s">
        <v>8</v>
      </c>
      <c r="B186" s="80"/>
      <c r="C186" s="81"/>
      <c r="D186" s="15">
        <v>834536.49</v>
      </c>
      <c r="F186" s="30"/>
    </row>
    <row r="187" spans="1:6" ht="15.75" customHeight="1" x14ac:dyDescent="0.2">
      <c r="A187" s="70" t="s">
        <v>50</v>
      </c>
      <c r="B187" s="70"/>
      <c r="C187" s="15">
        <v>43532.4</v>
      </c>
      <c r="D187" s="15"/>
      <c r="F187" s="30"/>
    </row>
    <row r="188" spans="1:6" ht="15.75" customHeight="1" x14ac:dyDescent="0.2">
      <c r="A188" s="79" t="s">
        <v>80</v>
      </c>
      <c r="B188" s="80"/>
      <c r="C188" s="81"/>
      <c r="D188" s="15">
        <f>C223+C224</f>
        <v>753007.76</v>
      </c>
      <c r="F188" s="30"/>
    </row>
    <row r="189" spans="1:6" ht="15.75" customHeight="1" x14ac:dyDescent="0.2">
      <c r="A189" s="70" t="s">
        <v>50</v>
      </c>
      <c r="B189" s="70"/>
      <c r="C189" s="15">
        <f>C224</f>
        <v>391.55</v>
      </c>
      <c r="D189" s="25"/>
    </row>
    <row r="190" spans="1:6" ht="26.25" customHeight="1" x14ac:dyDescent="0.2">
      <c r="A190" s="69" t="s">
        <v>11</v>
      </c>
      <c r="B190" s="69"/>
      <c r="C190" s="69"/>
      <c r="D190" s="69"/>
    </row>
    <row r="191" spans="1:6" ht="15" customHeight="1" x14ac:dyDescent="0.2">
      <c r="A191" s="34" t="s">
        <v>45</v>
      </c>
      <c r="B191" s="34"/>
      <c r="C191" s="35">
        <v>1448358.76</v>
      </c>
      <c r="D191" s="10"/>
    </row>
    <row r="192" spans="1:6" ht="15" hidden="1" customHeight="1" x14ac:dyDescent="0.2">
      <c r="A192" s="87" t="s">
        <v>13</v>
      </c>
      <c r="B192" s="87"/>
      <c r="C192" s="13"/>
    </row>
    <row r="193" spans="1:5" ht="15" hidden="1" customHeight="1" x14ac:dyDescent="0.2">
      <c r="A193" s="85" t="s">
        <v>14</v>
      </c>
      <c r="B193" s="85"/>
      <c r="C193" s="13"/>
    </row>
    <row r="194" spans="1:5" ht="15" hidden="1" customHeight="1" x14ac:dyDescent="0.2">
      <c r="A194" s="87" t="s">
        <v>15</v>
      </c>
      <c r="B194" s="87"/>
      <c r="C194" s="13"/>
    </row>
    <row r="195" spans="1:5" ht="15" customHeight="1" x14ac:dyDescent="0.2">
      <c r="A195" s="85" t="s">
        <v>69</v>
      </c>
      <c r="B195" s="85"/>
      <c r="C195" s="13">
        <v>1396.8</v>
      </c>
    </row>
    <row r="196" spans="1:5" ht="25.5" customHeight="1" x14ac:dyDescent="0.2">
      <c r="A196" s="85" t="s">
        <v>48</v>
      </c>
      <c r="B196" s="85"/>
      <c r="C196" s="13">
        <v>124800</v>
      </c>
    </row>
    <row r="197" spans="1:5" ht="15" hidden="1" customHeight="1" x14ac:dyDescent="0.2">
      <c r="A197" s="85" t="s">
        <v>57</v>
      </c>
      <c r="B197" s="85"/>
      <c r="C197" s="13"/>
    </row>
    <row r="198" spans="1:5" ht="15" customHeight="1" x14ac:dyDescent="0.2">
      <c r="A198" s="85" t="s">
        <v>47</v>
      </c>
      <c r="B198" s="85"/>
      <c r="C198" s="13">
        <v>692.14</v>
      </c>
    </row>
    <row r="199" spans="1:5" ht="15" customHeight="1" x14ac:dyDescent="0.2">
      <c r="A199" s="85" t="s">
        <v>90</v>
      </c>
      <c r="B199" s="85"/>
      <c r="C199" s="13">
        <v>1692</v>
      </c>
    </row>
    <row r="200" spans="1:5" ht="15" hidden="1" customHeight="1" x14ac:dyDescent="0.2">
      <c r="A200" s="85" t="s">
        <v>31</v>
      </c>
      <c r="B200" s="85"/>
      <c r="C200" s="13"/>
    </row>
    <row r="201" spans="1:5" ht="15" customHeight="1" x14ac:dyDescent="0.2">
      <c r="A201" s="85" t="s">
        <v>17</v>
      </c>
      <c r="B201" s="85"/>
      <c r="C201" s="13">
        <v>1008</v>
      </c>
    </row>
    <row r="202" spans="1:5" ht="15" hidden="1" customHeight="1" x14ac:dyDescent="0.2">
      <c r="A202" s="85" t="s">
        <v>18</v>
      </c>
      <c r="B202" s="85"/>
      <c r="C202" s="13"/>
    </row>
    <row r="203" spans="1:5" ht="15" customHeight="1" x14ac:dyDescent="0.2">
      <c r="A203" s="85" t="s">
        <v>29</v>
      </c>
      <c r="B203" s="85"/>
      <c r="C203" s="13">
        <v>20033.009999999998</v>
      </c>
    </row>
    <row r="204" spans="1:5" ht="29.25" customHeight="1" x14ac:dyDescent="0.2">
      <c r="A204" s="41" t="s">
        <v>19</v>
      </c>
      <c r="B204" s="41"/>
      <c r="C204" s="41"/>
    </row>
    <row r="205" spans="1:5" ht="21.75" customHeight="1" x14ac:dyDescent="0.2">
      <c r="A205" s="84" t="s">
        <v>20</v>
      </c>
      <c r="B205" s="84"/>
      <c r="C205" s="19">
        <v>12000</v>
      </c>
      <c r="E205" s="30">
        <f>SUM(C205:C221)+D186-C187-C183</f>
        <v>0</v>
      </c>
    </row>
    <row r="206" spans="1:5" ht="15.75" customHeight="1" x14ac:dyDescent="0.2">
      <c r="A206" s="91" t="s">
        <v>74</v>
      </c>
      <c r="B206" s="91"/>
      <c r="C206" s="19">
        <v>3479.64</v>
      </c>
    </row>
    <row r="207" spans="1:5" ht="15.75" customHeight="1" x14ac:dyDescent="0.2">
      <c r="A207" s="91" t="s">
        <v>33</v>
      </c>
      <c r="B207" s="91"/>
      <c r="C207" s="19">
        <v>119933.39</v>
      </c>
    </row>
    <row r="208" spans="1:5" ht="15.75" customHeight="1" x14ac:dyDescent="0.2">
      <c r="A208" s="42" t="s">
        <v>22</v>
      </c>
      <c r="B208" s="42"/>
      <c r="C208" s="19">
        <v>101397.88</v>
      </c>
    </row>
    <row r="209" spans="1:4" ht="15.75" customHeight="1" x14ac:dyDescent="0.2">
      <c r="A209" s="101" t="s">
        <v>34</v>
      </c>
      <c r="B209" s="102"/>
      <c r="C209" s="19">
        <v>24848.62</v>
      </c>
    </row>
    <row r="210" spans="1:4" ht="15.75" customHeight="1" x14ac:dyDescent="0.2">
      <c r="A210" s="42" t="s">
        <v>23</v>
      </c>
      <c r="B210" s="42"/>
      <c r="C210" s="19">
        <v>64573.52</v>
      </c>
    </row>
    <row r="211" spans="1:4" ht="15.75" customHeight="1" x14ac:dyDescent="0.2">
      <c r="A211" s="84" t="s">
        <v>24</v>
      </c>
      <c r="B211" s="84"/>
      <c r="C211" s="19">
        <v>120835.03</v>
      </c>
    </row>
    <row r="212" spans="1:4" ht="24" customHeight="1" x14ac:dyDescent="0.2">
      <c r="A212" s="84" t="s">
        <v>89</v>
      </c>
      <c r="B212" s="84"/>
      <c r="C212" s="19">
        <v>124318</v>
      </c>
    </row>
    <row r="213" spans="1:4" ht="15.75" customHeight="1" x14ac:dyDescent="0.2">
      <c r="A213" s="84" t="s">
        <v>40</v>
      </c>
      <c r="B213" s="84"/>
      <c r="C213" s="19">
        <v>778.03</v>
      </c>
    </row>
    <row r="214" spans="1:4" ht="30" customHeight="1" x14ac:dyDescent="0.2">
      <c r="A214" s="84" t="s">
        <v>86</v>
      </c>
      <c r="B214" s="84"/>
      <c r="C214" s="19">
        <v>39360</v>
      </c>
    </row>
    <row r="215" spans="1:4" ht="15.75" customHeight="1" x14ac:dyDescent="0.2">
      <c r="A215" s="84" t="s">
        <v>25</v>
      </c>
      <c r="B215" s="84"/>
      <c r="C215" s="19">
        <v>11882.79</v>
      </c>
    </row>
    <row r="216" spans="1:4" ht="15.75" customHeight="1" x14ac:dyDescent="0.2">
      <c r="A216" s="84" t="s">
        <v>65</v>
      </c>
      <c r="B216" s="84"/>
      <c r="C216" s="19">
        <v>3790.4</v>
      </c>
    </row>
    <row r="217" spans="1:4" ht="15.75" customHeight="1" x14ac:dyDescent="0.2">
      <c r="A217" s="84" t="s">
        <v>61</v>
      </c>
      <c r="B217" s="84"/>
      <c r="C217" s="19">
        <v>504</v>
      </c>
      <c r="D217" s="10"/>
    </row>
    <row r="218" spans="1:4" ht="15.75" customHeight="1" x14ac:dyDescent="0.2">
      <c r="A218" s="84" t="s">
        <v>35</v>
      </c>
      <c r="B218" s="84"/>
      <c r="C218" s="19">
        <v>8564.74</v>
      </c>
    </row>
    <row r="219" spans="1:4" ht="15.75" customHeight="1" x14ac:dyDescent="0.2">
      <c r="A219" s="84" t="s">
        <v>56</v>
      </c>
      <c r="B219" s="84"/>
      <c r="C219" s="19">
        <v>0</v>
      </c>
    </row>
    <row r="220" spans="1:4" ht="24" customHeight="1" x14ac:dyDescent="0.2">
      <c r="A220" s="84" t="s">
        <v>53</v>
      </c>
      <c r="B220" s="84"/>
      <c r="C220" s="19">
        <v>27.08</v>
      </c>
    </row>
    <row r="221" spans="1:4" ht="15.75" customHeight="1" x14ac:dyDescent="0.2">
      <c r="A221" s="84" t="s">
        <v>27</v>
      </c>
      <c r="B221" s="84"/>
      <c r="C221" s="19">
        <v>252212.23</v>
      </c>
      <c r="D221" s="10"/>
    </row>
    <row r="222" spans="1:4" s="10" customFormat="1" ht="15.75" customHeight="1" x14ac:dyDescent="0.2">
      <c r="A222" s="26"/>
      <c r="B222" s="26"/>
      <c r="C222" s="23"/>
    </row>
    <row r="223" spans="1:4" ht="39" customHeight="1" x14ac:dyDescent="0.2">
      <c r="A223" s="78" t="s">
        <v>81</v>
      </c>
      <c r="B223" s="78"/>
      <c r="C223" s="37">
        <v>752616.21</v>
      </c>
      <c r="D223" s="10"/>
    </row>
    <row r="224" spans="1:4" x14ac:dyDescent="0.2">
      <c r="A224" s="78" t="s">
        <v>28</v>
      </c>
      <c r="B224" s="78"/>
      <c r="C224" s="24">
        <v>391.55</v>
      </c>
    </row>
    <row r="225" spans="1:6" x14ac:dyDescent="0.2">
      <c r="A225" s="26"/>
      <c r="B225" s="26"/>
      <c r="C225" s="23"/>
    </row>
    <row r="226" spans="1:6" ht="23.25" hidden="1" customHeight="1" x14ac:dyDescent="0.2"/>
    <row r="227" spans="1:6" x14ac:dyDescent="0.2">
      <c r="A227" s="27" t="s">
        <v>9</v>
      </c>
      <c r="B227" s="28">
        <v>80120</v>
      </c>
      <c r="C227" s="27" t="s">
        <v>78</v>
      </c>
    </row>
    <row r="228" spans="1:6" x14ac:dyDescent="0.2">
      <c r="A228" s="4"/>
      <c r="B228" s="4"/>
      <c r="C228" s="4"/>
    </row>
    <row r="229" spans="1:6" x14ac:dyDescent="0.2">
      <c r="A229" s="6" t="s">
        <v>6</v>
      </c>
      <c r="B229" s="7"/>
      <c r="C229" s="7"/>
      <c r="D229" s="8"/>
    </row>
    <row r="230" spans="1:6" x14ac:dyDescent="0.2">
      <c r="A230" s="9"/>
      <c r="B230" s="10"/>
      <c r="C230" s="10"/>
      <c r="D230" s="11"/>
    </row>
    <row r="231" spans="1:6" ht="20.25" customHeight="1" x14ac:dyDescent="0.2">
      <c r="A231" s="66" t="s">
        <v>3</v>
      </c>
      <c r="B231" s="66"/>
      <c r="C231" s="12" t="s">
        <v>4</v>
      </c>
      <c r="D231" s="12" t="s">
        <v>5</v>
      </c>
    </row>
    <row r="232" spans="1:6" x14ac:dyDescent="0.2">
      <c r="A232" s="67">
        <v>2114000</v>
      </c>
      <c r="B232" s="67"/>
      <c r="C232" s="13">
        <f>SUM(C246:C253)</f>
        <v>1796630.81</v>
      </c>
      <c r="D232" s="14">
        <f>C232/A232*100</f>
        <v>84.987266319772942</v>
      </c>
    </row>
    <row r="233" spans="1:6" ht="15" x14ac:dyDescent="0.25">
      <c r="A233" s="82" t="s">
        <v>59</v>
      </c>
      <c r="B233" s="83"/>
      <c r="C233" s="15">
        <f>C232+D240</f>
        <v>2202881.79</v>
      </c>
      <c r="D233" s="16"/>
    </row>
    <row r="234" spans="1:6" x14ac:dyDescent="0.2">
      <c r="A234" s="18" t="s">
        <v>7</v>
      </c>
      <c r="B234" s="10"/>
      <c r="C234" s="10"/>
      <c r="D234" s="11"/>
    </row>
    <row r="235" spans="1:6" x14ac:dyDescent="0.2">
      <c r="A235" s="9"/>
      <c r="B235" s="10"/>
      <c r="C235" s="10"/>
      <c r="D235" s="11"/>
    </row>
    <row r="236" spans="1:6" ht="18.75" customHeight="1" x14ac:dyDescent="0.2">
      <c r="A236" s="66" t="s">
        <v>3</v>
      </c>
      <c r="B236" s="66"/>
      <c r="C236" s="12" t="s">
        <v>4</v>
      </c>
      <c r="D236" s="12" t="s">
        <v>5</v>
      </c>
    </row>
    <row r="237" spans="1:6" ht="30" customHeight="1" x14ac:dyDescent="0.2">
      <c r="A237" s="68">
        <v>2114000</v>
      </c>
      <c r="B237" s="68"/>
      <c r="C237" s="19">
        <f>SUM(C258:C277)+D240-C241</f>
        <v>1548190.62</v>
      </c>
      <c r="D237" s="20">
        <f>C237/A237*100</f>
        <v>73.235128666035948</v>
      </c>
    </row>
    <row r="238" spans="1:6" ht="15" x14ac:dyDescent="0.25">
      <c r="A238" s="82" t="s">
        <v>59</v>
      </c>
      <c r="B238" s="83"/>
      <c r="C238" s="15">
        <f>C237+D242</f>
        <v>2202881.79</v>
      </c>
      <c r="D238" s="16"/>
    </row>
    <row r="239" spans="1:6" ht="19.5" customHeight="1" x14ac:dyDescent="0.2">
      <c r="A239" s="21" t="s">
        <v>46</v>
      </c>
      <c r="B239" s="22"/>
      <c r="C239" s="23"/>
      <c r="D239" s="16"/>
      <c r="F239" s="30"/>
    </row>
    <row r="240" spans="1:6" ht="19.5" customHeight="1" x14ac:dyDescent="0.2">
      <c r="A240" s="43" t="s">
        <v>8</v>
      </c>
      <c r="B240" s="44"/>
      <c r="C240" s="45"/>
      <c r="D240" s="15">
        <v>406250.98</v>
      </c>
      <c r="F240" s="30"/>
    </row>
    <row r="241" spans="1:6" ht="19.5" customHeight="1" x14ac:dyDescent="0.2">
      <c r="A241" s="70" t="s">
        <v>50</v>
      </c>
      <c r="B241" s="70"/>
      <c r="C241" s="15">
        <v>1510.67</v>
      </c>
      <c r="D241" s="15"/>
      <c r="F241" s="30"/>
    </row>
    <row r="242" spans="1:6" ht="22.5" customHeight="1" x14ac:dyDescent="0.2">
      <c r="A242" s="43" t="s">
        <v>80</v>
      </c>
      <c r="B242" s="44"/>
      <c r="C242" s="45"/>
      <c r="D242" s="15">
        <v>654691.17000000004</v>
      </c>
    </row>
    <row r="243" spans="1:6" ht="22.5" customHeight="1" x14ac:dyDescent="0.2">
      <c r="A243" s="70" t="s">
        <v>50</v>
      </c>
      <c r="B243" s="70"/>
      <c r="C243" s="15">
        <v>3539.75</v>
      </c>
      <c r="D243" s="25"/>
    </row>
    <row r="244" spans="1:6" ht="22.5" customHeight="1" x14ac:dyDescent="0.2">
      <c r="A244" s="26"/>
      <c r="B244" s="26"/>
      <c r="C244" s="23"/>
    </row>
    <row r="245" spans="1:6" ht="21" customHeight="1" x14ac:dyDescent="0.2">
      <c r="A245" s="46" t="s">
        <v>11</v>
      </c>
      <c r="B245" s="46"/>
      <c r="C245" s="46"/>
      <c r="D245" s="46"/>
    </row>
    <row r="246" spans="1:6" ht="18.75" customHeight="1" x14ac:dyDescent="0.2">
      <c r="A246" s="34" t="s">
        <v>45</v>
      </c>
      <c r="B246" s="34"/>
      <c r="C246" s="35">
        <v>1429197.58</v>
      </c>
      <c r="D246" s="10"/>
    </row>
    <row r="247" spans="1:6" ht="18.75" customHeight="1" x14ac:dyDescent="0.2">
      <c r="A247" s="85" t="s">
        <v>69</v>
      </c>
      <c r="B247" s="85"/>
      <c r="C247" s="13">
        <v>8574.23</v>
      </c>
    </row>
    <row r="248" spans="1:6" ht="28.5" customHeight="1" x14ac:dyDescent="0.2">
      <c r="A248" s="85" t="s">
        <v>48</v>
      </c>
      <c r="B248" s="85"/>
      <c r="C248" s="13">
        <v>353105</v>
      </c>
    </row>
    <row r="249" spans="1:6" ht="18.75" hidden="1" customHeight="1" x14ac:dyDescent="0.2">
      <c r="A249" s="94" t="s">
        <v>58</v>
      </c>
      <c r="B249" s="95"/>
      <c r="C249" s="13"/>
    </row>
    <row r="250" spans="1:6" ht="18.75" customHeight="1" x14ac:dyDescent="0.2">
      <c r="A250" s="85" t="s">
        <v>49</v>
      </c>
      <c r="B250" s="85"/>
      <c r="C250" s="13">
        <v>2681.36</v>
      </c>
    </row>
    <row r="251" spans="1:6" ht="18.75" customHeight="1" x14ac:dyDescent="0.2">
      <c r="A251" s="85" t="s">
        <v>55</v>
      </c>
      <c r="B251" s="85"/>
      <c r="C251" s="13">
        <v>1455</v>
      </c>
    </row>
    <row r="252" spans="1:6" ht="18.75" customHeight="1" x14ac:dyDescent="0.2">
      <c r="A252" s="85" t="s">
        <v>17</v>
      </c>
      <c r="B252" s="85"/>
      <c r="C252" s="13">
        <v>1612</v>
      </c>
    </row>
    <row r="253" spans="1:6" ht="20.25" customHeight="1" x14ac:dyDescent="0.2">
      <c r="A253" s="85" t="s">
        <v>29</v>
      </c>
      <c r="B253" s="85"/>
      <c r="C253" s="13">
        <v>5.64</v>
      </c>
    </row>
    <row r="254" spans="1:6" ht="22.5" hidden="1" customHeight="1" x14ac:dyDescent="0.2">
      <c r="A254" s="70" t="s">
        <v>31</v>
      </c>
      <c r="B254" s="70"/>
      <c r="C254" s="15">
        <v>0</v>
      </c>
    </row>
    <row r="255" spans="1:6" ht="21.75" hidden="1" customHeight="1" x14ac:dyDescent="0.2">
      <c r="A255" s="70" t="s">
        <v>18</v>
      </c>
      <c r="B255" s="70"/>
      <c r="C255" s="15">
        <v>0</v>
      </c>
      <c r="D255" s="41"/>
    </row>
    <row r="256" spans="1:6" ht="21.75" customHeight="1" x14ac:dyDescent="0.2">
      <c r="A256" s="26"/>
      <c r="B256" s="26"/>
      <c r="C256" s="23"/>
      <c r="D256" s="41"/>
    </row>
    <row r="257" spans="1:5" ht="21.75" customHeight="1" x14ac:dyDescent="0.2">
      <c r="A257" s="41" t="s">
        <v>19</v>
      </c>
      <c r="B257" s="41"/>
      <c r="C257" s="41"/>
    </row>
    <row r="258" spans="1:5" ht="29.25" customHeight="1" x14ac:dyDescent="0.2">
      <c r="A258" s="84" t="s">
        <v>92</v>
      </c>
      <c r="B258" s="84"/>
      <c r="C258" s="19">
        <v>9101</v>
      </c>
    </row>
    <row r="259" spans="1:5" ht="15.75" customHeight="1" x14ac:dyDescent="0.2">
      <c r="A259" s="84" t="s">
        <v>20</v>
      </c>
      <c r="B259" s="84"/>
      <c r="C259" s="19">
        <v>63300</v>
      </c>
      <c r="E259" s="30">
        <f>SUM(C258:C277)+D240-C241-C237</f>
        <v>0</v>
      </c>
    </row>
    <row r="260" spans="1:5" ht="15.75" customHeight="1" x14ac:dyDescent="0.2">
      <c r="A260" s="84" t="s">
        <v>71</v>
      </c>
      <c r="B260" s="84"/>
      <c r="C260" s="19">
        <v>10554.67</v>
      </c>
    </row>
    <row r="261" spans="1:5" ht="15.75" customHeight="1" x14ac:dyDescent="0.2">
      <c r="A261" s="84" t="s">
        <v>72</v>
      </c>
      <c r="B261" s="84"/>
      <c r="C261" s="19">
        <v>705.6</v>
      </c>
    </row>
    <row r="262" spans="1:5" ht="15.75" customHeight="1" x14ac:dyDescent="0.25">
      <c r="A262" s="96" t="s">
        <v>75</v>
      </c>
      <c r="B262" s="97"/>
      <c r="C262" s="19">
        <v>19.5</v>
      </c>
    </row>
    <row r="263" spans="1:5" ht="15.75" customHeight="1" x14ac:dyDescent="0.2">
      <c r="A263" s="91" t="s">
        <v>76</v>
      </c>
      <c r="B263" s="91"/>
      <c r="C263" s="19">
        <v>1184.8699999999999</v>
      </c>
    </row>
    <row r="264" spans="1:5" ht="15.75" customHeight="1" x14ac:dyDescent="0.2">
      <c r="A264" s="91" t="s">
        <v>33</v>
      </c>
      <c r="B264" s="91"/>
      <c r="C264" s="19">
        <v>142844.51999999999</v>
      </c>
    </row>
    <row r="265" spans="1:5" ht="15.75" customHeight="1" x14ac:dyDescent="0.2">
      <c r="A265" s="91" t="s">
        <v>22</v>
      </c>
      <c r="B265" s="91"/>
      <c r="C265" s="19">
        <v>18125.89</v>
      </c>
    </row>
    <row r="266" spans="1:5" ht="15.75" hidden="1" customHeight="1" x14ac:dyDescent="0.2">
      <c r="A266" s="91" t="s">
        <v>34</v>
      </c>
      <c r="B266" s="91"/>
      <c r="C266" s="19">
        <v>0</v>
      </c>
    </row>
    <row r="267" spans="1:5" ht="15.75" customHeight="1" x14ac:dyDescent="0.2">
      <c r="A267" s="91" t="s">
        <v>23</v>
      </c>
      <c r="B267" s="91"/>
      <c r="C267" s="19">
        <v>119251.77</v>
      </c>
    </row>
    <row r="268" spans="1:5" ht="15.75" customHeight="1" x14ac:dyDescent="0.2">
      <c r="A268" s="84" t="s">
        <v>24</v>
      </c>
      <c r="B268" s="84"/>
      <c r="C268" s="19">
        <v>138734.49</v>
      </c>
    </row>
    <row r="269" spans="1:5" ht="28.5" customHeight="1" x14ac:dyDescent="0.2">
      <c r="A269" s="84" t="s">
        <v>89</v>
      </c>
      <c r="B269" s="84"/>
      <c r="C269" s="19">
        <v>347305</v>
      </c>
    </row>
    <row r="270" spans="1:5" ht="15.75" customHeight="1" x14ac:dyDescent="0.2">
      <c r="A270" s="84" t="s">
        <v>40</v>
      </c>
      <c r="B270" s="84"/>
      <c r="C270" s="19">
        <v>4455.04</v>
      </c>
    </row>
    <row r="271" spans="1:5" ht="28.5" customHeight="1" x14ac:dyDescent="0.2">
      <c r="A271" s="84" t="s">
        <v>84</v>
      </c>
      <c r="B271" s="84"/>
      <c r="C271" s="19">
        <v>12833.51</v>
      </c>
      <c r="D271" s="10"/>
    </row>
    <row r="272" spans="1:5" x14ac:dyDescent="0.2">
      <c r="A272" s="84" t="s">
        <v>85</v>
      </c>
      <c r="B272" s="84"/>
      <c r="C272" s="19">
        <v>2094.6</v>
      </c>
      <c r="D272" s="10"/>
    </row>
    <row r="273" spans="1:4" ht="27" customHeight="1" x14ac:dyDescent="0.2">
      <c r="A273" s="84" t="s">
        <v>63</v>
      </c>
      <c r="B273" s="84"/>
      <c r="C273" s="19">
        <v>207.79</v>
      </c>
    </row>
    <row r="274" spans="1:4" ht="15.75" customHeight="1" x14ac:dyDescent="0.2">
      <c r="A274" s="84" t="s">
        <v>62</v>
      </c>
      <c r="B274" s="84"/>
      <c r="C274" s="19">
        <v>17</v>
      </c>
      <c r="D274" s="10"/>
    </row>
    <row r="275" spans="1:4" ht="15.75" hidden="1" customHeight="1" x14ac:dyDescent="0.2">
      <c r="A275" s="84" t="s">
        <v>41</v>
      </c>
      <c r="B275" s="84"/>
      <c r="C275" s="19">
        <v>0</v>
      </c>
      <c r="D275" s="10"/>
    </row>
    <row r="276" spans="1:4" ht="25.5" hidden="1" customHeight="1" x14ac:dyDescent="0.2">
      <c r="A276" s="84" t="s">
        <v>64</v>
      </c>
      <c r="B276" s="84"/>
      <c r="C276" s="19">
        <v>0</v>
      </c>
    </row>
    <row r="277" spans="1:4" ht="23.25" customHeight="1" x14ac:dyDescent="0.2">
      <c r="A277" s="84" t="s">
        <v>27</v>
      </c>
      <c r="B277" s="84"/>
      <c r="C277" s="19">
        <v>272715.06</v>
      </c>
      <c r="D277" s="10"/>
    </row>
    <row r="278" spans="1:4" ht="18.75" customHeight="1" x14ac:dyDescent="0.2">
      <c r="D278" s="10"/>
    </row>
    <row r="279" spans="1:4" ht="43.9" customHeight="1" x14ac:dyDescent="0.2">
      <c r="A279" s="78" t="s">
        <v>81</v>
      </c>
      <c r="B279" s="78"/>
      <c r="C279" s="37">
        <v>651151.42000000004</v>
      </c>
      <c r="D279" s="10"/>
    </row>
    <row r="280" spans="1:4" ht="21.75" customHeight="1" x14ac:dyDescent="0.2">
      <c r="A280" s="78" t="s">
        <v>28</v>
      </c>
      <c r="B280" s="78"/>
      <c r="C280" s="24">
        <v>3539.75</v>
      </c>
      <c r="D280" s="10"/>
    </row>
    <row r="281" spans="1:4" ht="27.75" hidden="1" customHeight="1" x14ac:dyDescent="0.2">
      <c r="A281" s="26"/>
      <c r="B281" s="26"/>
      <c r="C281" s="23"/>
      <c r="D281" s="10"/>
    </row>
    <row r="282" spans="1:4" ht="27.75" hidden="1" customHeight="1" x14ac:dyDescent="0.2">
      <c r="A282" s="26"/>
      <c r="B282" s="26"/>
      <c r="C282" s="23"/>
      <c r="D282" s="10"/>
    </row>
    <row r="283" spans="1:4" hidden="1" x14ac:dyDescent="0.2">
      <c r="A283" s="26"/>
      <c r="B283" s="26"/>
      <c r="C283" s="23"/>
      <c r="D283" s="10"/>
    </row>
    <row r="284" spans="1:4" hidden="1" x14ac:dyDescent="0.2">
      <c r="A284" s="26"/>
      <c r="B284" s="26"/>
      <c r="C284" s="23"/>
      <c r="D284" s="10"/>
    </row>
    <row r="285" spans="1:4" x14ac:dyDescent="0.2">
      <c r="A285" s="26"/>
      <c r="B285" s="26"/>
      <c r="C285" s="23"/>
    </row>
    <row r="287" spans="1:4" ht="19.5" customHeight="1" x14ac:dyDescent="0.2">
      <c r="A287" s="47" t="s">
        <v>42</v>
      </c>
      <c r="B287" s="48" t="s">
        <v>43</v>
      </c>
      <c r="C287" s="48"/>
    </row>
    <row r="288" spans="1:4" ht="19.5" customHeight="1" x14ac:dyDescent="0.2">
      <c r="A288" s="4"/>
      <c r="B288" s="5"/>
      <c r="C288" s="5"/>
    </row>
    <row r="290" spans="1:6" x14ac:dyDescent="0.2">
      <c r="A290" s="4" t="s">
        <v>6</v>
      </c>
    </row>
    <row r="292" spans="1:6" x14ac:dyDescent="0.2">
      <c r="A292" s="66" t="s">
        <v>3</v>
      </c>
      <c r="B292" s="66"/>
      <c r="C292" s="12" t="s">
        <v>4</v>
      </c>
      <c r="D292" s="12" t="s">
        <v>5</v>
      </c>
    </row>
    <row r="293" spans="1:6" x14ac:dyDescent="0.2">
      <c r="A293" s="67">
        <f>A313+A356</f>
        <v>4540</v>
      </c>
      <c r="B293" s="67"/>
      <c r="C293" s="13">
        <f>C313+C356</f>
        <v>539</v>
      </c>
      <c r="D293" s="14">
        <f>C293/A293*100</f>
        <v>11.872246696035242</v>
      </c>
    </row>
    <row r="294" spans="1:6" ht="15" x14ac:dyDescent="0.25">
      <c r="A294" s="82" t="s">
        <v>59</v>
      </c>
      <c r="B294" s="83"/>
      <c r="C294" s="15">
        <f>C314</f>
        <v>0</v>
      </c>
      <c r="D294" s="16"/>
    </row>
    <row r="295" spans="1:6" x14ac:dyDescent="0.2">
      <c r="A295" s="18" t="s">
        <v>7</v>
      </c>
      <c r="B295" s="10"/>
      <c r="C295" s="10"/>
      <c r="D295" s="11"/>
    </row>
    <row r="296" spans="1:6" x14ac:dyDescent="0.2">
      <c r="A296" s="9"/>
      <c r="B296" s="10"/>
      <c r="C296" s="10"/>
      <c r="D296" s="11"/>
    </row>
    <row r="297" spans="1:6" x14ac:dyDescent="0.2">
      <c r="A297" s="66" t="s">
        <v>3</v>
      </c>
      <c r="B297" s="66"/>
      <c r="C297" s="12" t="s">
        <v>4</v>
      </c>
      <c r="D297" s="12" t="s">
        <v>5</v>
      </c>
    </row>
    <row r="298" spans="1:6" x14ac:dyDescent="0.2">
      <c r="A298" s="68">
        <f>A319+A362</f>
        <v>4540</v>
      </c>
      <c r="B298" s="68"/>
      <c r="C298" s="19">
        <f>C319+C362</f>
        <v>539</v>
      </c>
      <c r="D298" s="20">
        <f>C298/A298*100</f>
        <v>11.872246696035242</v>
      </c>
    </row>
    <row r="299" spans="1:6" ht="15" x14ac:dyDescent="0.25">
      <c r="A299" s="82" t="s">
        <v>59</v>
      </c>
      <c r="B299" s="83"/>
      <c r="C299" s="15">
        <f>C320</f>
        <v>0</v>
      </c>
      <c r="D299" s="16"/>
    </row>
    <row r="300" spans="1:6" x14ac:dyDescent="0.2">
      <c r="A300" s="21" t="s">
        <v>46</v>
      </c>
      <c r="B300" s="22"/>
      <c r="C300" s="23"/>
      <c r="D300" s="16"/>
    </row>
    <row r="301" spans="1:6" ht="19.5" customHeight="1" x14ac:dyDescent="0.2">
      <c r="A301" s="43" t="s">
        <v>8</v>
      </c>
      <c r="B301" s="44"/>
      <c r="C301" s="45"/>
      <c r="D301" s="15">
        <f>D323+D366</f>
        <v>0</v>
      </c>
      <c r="F301" s="30"/>
    </row>
    <row r="302" spans="1:6" ht="19.5" customHeight="1" x14ac:dyDescent="0.2">
      <c r="A302" s="70" t="s">
        <v>50</v>
      </c>
      <c r="B302" s="70"/>
      <c r="C302" s="15">
        <f>C324+C367</f>
        <v>0</v>
      </c>
      <c r="D302" s="15"/>
      <c r="F302" s="30"/>
    </row>
    <row r="303" spans="1:6" ht="19.5" customHeight="1" x14ac:dyDescent="0.2">
      <c r="A303" s="43" t="s">
        <v>80</v>
      </c>
      <c r="B303" s="44"/>
      <c r="C303" s="45"/>
      <c r="D303" s="15">
        <f>D325+D368</f>
        <v>0</v>
      </c>
    </row>
    <row r="304" spans="1:6" ht="15.75" customHeight="1" x14ac:dyDescent="0.2">
      <c r="A304" s="70" t="s">
        <v>50</v>
      </c>
      <c r="B304" s="70"/>
      <c r="C304" s="15">
        <f>C326+C369</f>
        <v>0</v>
      </c>
      <c r="D304" s="33"/>
    </row>
    <row r="305" spans="1:6" x14ac:dyDescent="0.2">
      <c r="A305" s="26"/>
      <c r="B305" s="26"/>
      <c r="C305" s="23"/>
    </row>
    <row r="306" spans="1:6" x14ac:dyDescent="0.2">
      <c r="A306" s="26"/>
      <c r="B306" s="26"/>
      <c r="C306" s="23"/>
    </row>
    <row r="307" spans="1:6" x14ac:dyDescent="0.2">
      <c r="A307" s="26"/>
      <c r="B307" s="26"/>
      <c r="C307" s="23"/>
    </row>
    <row r="308" spans="1:6" x14ac:dyDescent="0.2">
      <c r="A308" s="47" t="s">
        <v>9</v>
      </c>
      <c r="B308" s="49">
        <v>85406</v>
      </c>
      <c r="C308" s="47" t="s">
        <v>44</v>
      </c>
      <c r="D308" s="50"/>
    </row>
    <row r="309" spans="1:6" x14ac:dyDescent="0.2">
      <c r="A309" s="4"/>
      <c r="B309" s="4"/>
      <c r="C309" s="4"/>
    </row>
    <row r="310" spans="1:6" x14ac:dyDescent="0.2">
      <c r="A310" s="6" t="s">
        <v>6</v>
      </c>
      <c r="B310" s="7"/>
      <c r="C310" s="7"/>
      <c r="D310" s="8"/>
    </row>
    <row r="311" spans="1:6" x14ac:dyDescent="0.2">
      <c r="A311" s="51"/>
      <c r="B311" s="7"/>
      <c r="C311" s="7"/>
      <c r="D311" s="8"/>
    </row>
    <row r="312" spans="1:6" x14ac:dyDescent="0.2">
      <c r="A312" s="66" t="s">
        <v>3</v>
      </c>
      <c r="B312" s="66"/>
      <c r="C312" s="12" t="s">
        <v>4</v>
      </c>
      <c r="D312" s="12" t="s">
        <v>5</v>
      </c>
    </row>
    <row r="313" spans="1:6" x14ac:dyDescent="0.2">
      <c r="A313" s="67">
        <v>4000</v>
      </c>
      <c r="B313" s="67"/>
      <c r="C313" s="13">
        <f>SUM(C329:C330)</f>
        <v>0</v>
      </c>
      <c r="D313" s="14">
        <f>C313/A313*100</f>
        <v>0</v>
      </c>
    </row>
    <row r="314" spans="1:6" x14ac:dyDescent="0.2">
      <c r="A314" s="40" t="s">
        <v>59</v>
      </c>
      <c r="B314" s="40">
        <f>A313</f>
        <v>4000</v>
      </c>
      <c r="C314" s="15">
        <f>C313+D323</f>
        <v>0</v>
      </c>
      <c r="D314" s="16"/>
    </row>
    <row r="315" spans="1:6" ht="6" customHeight="1" x14ac:dyDescent="0.2">
      <c r="A315" s="9"/>
      <c r="B315" s="10"/>
      <c r="C315" s="10"/>
      <c r="D315" s="11"/>
    </row>
    <row r="316" spans="1:6" x14ac:dyDescent="0.2">
      <c r="A316" s="18" t="s">
        <v>7</v>
      </c>
      <c r="B316" s="10"/>
      <c r="C316" s="10"/>
      <c r="D316" s="11"/>
    </row>
    <row r="317" spans="1:6" x14ac:dyDescent="0.2">
      <c r="A317" s="9"/>
      <c r="B317" s="10"/>
      <c r="C317" s="10"/>
      <c r="D317" s="11"/>
    </row>
    <row r="318" spans="1:6" x14ac:dyDescent="0.2">
      <c r="A318" s="66" t="s">
        <v>3</v>
      </c>
      <c r="B318" s="66"/>
      <c r="C318" s="12" t="s">
        <v>4</v>
      </c>
      <c r="D318" s="12" t="s">
        <v>5</v>
      </c>
    </row>
    <row r="319" spans="1:6" x14ac:dyDescent="0.2">
      <c r="A319" s="68">
        <v>4000</v>
      </c>
      <c r="B319" s="68"/>
      <c r="C319" s="19">
        <f>C336+D323-C324</f>
        <v>0</v>
      </c>
      <c r="D319" s="20">
        <f>C319/A319*100</f>
        <v>0</v>
      </c>
    </row>
    <row r="320" spans="1:6" x14ac:dyDescent="0.2">
      <c r="A320" s="40" t="s">
        <v>59</v>
      </c>
      <c r="B320" s="40">
        <f>A319</f>
        <v>4000</v>
      </c>
      <c r="C320" s="15">
        <f>C319+D324</f>
        <v>0</v>
      </c>
      <c r="D320" s="52"/>
      <c r="F320" s="30"/>
    </row>
    <row r="321" spans="1:6" s="10" customFormat="1" x14ac:dyDescent="0.2">
      <c r="A321" s="22"/>
      <c r="B321" s="22"/>
      <c r="C321" s="23"/>
      <c r="D321" s="53"/>
      <c r="F321" s="54"/>
    </row>
    <row r="322" spans="1:6" s="10" customFormat="1" x14ac:dyDescent="0.2">
      <c r="A322" s="22"/>
      <c r="B322" s="22"/>
      <c r="C322" s="23"/>
      <c r="D322" s="53"/>
      <c r="F322" s="54"/>
    </row>
    <row r="323" spans="1:6" ht="19.5" customHeight="1" x14ac:dyDescent="0.25">
      <c r="A323" s="79" t="s">
        <v>8</v>
      </c>
      <c r="B323" s="98"/>
      <c r="C323" s="83"/>
      <c r="D323" s="15">
        <v>0</v>
      </c>
      <c r="F323" s="30"/>
    </row>
    <row r="324" spans="1:6" ht="19.5" customHeight="1" x14ac:dyDescent="0.2">
      <c r="A324" s="70" t="s">
        <v>50</v>
      </c>
      <c r="B324" s="70"/>
      <c r="C324" s="15">
        <v>0</v>
      </c>
      <c r="D324" s="15"/>
      <c r="F324" s="30"/>
    </row>
    <row r="325" spans="1:6" ht="19.5" customHeight="1" x14ac:dyDescent="0.2">
      <c r="A325" s="43" t="s">
        <v>80</v>
      </c>
      <c r="B325" s="44"/>
      <c r="C325" s="45"/>
      <c r="D325" s="15">
        <v>0</v>
      </c>
    </row>
    <row r="326" spans="1:6" ht="15.75" customHeight="1" x14ac:dyDescent="0.2">
      <c r="A326" s="70" t="s">
        <v>50</v>
      </c>
      <c r="B326" s="70"/>
      <c r="C326" s="15">
        <v>0</v>
      </c>
      <c r="D326" s="33"/>
    </row>
    <row r="327" spans="1:6" ht="22.5" customHeight="1" x14ac:dyDescent="0.2">
      <c r="A327" s="26"/>
      <c r="B327" s="26"/>
      <c r="C327" s="23"/>
    </row>
    <row r="328" spans="1:6" x14ac:dyDescent="0.2">
      <c r="A328" s="46" t="s">
        <v>11</v>
      </c>
      <c r="B328" s="46"/>
      <c r="C328" s="46"/>
      <c r="D328" s="46"/>
    </row>
    <row r="329" spans="1:6" ht="27.75" customHeight="1" x14ac:dyDescent="0.2">
      <c r="A329" s="34" t="s">
        <v>45</v>
      </c>
      <c r="B329" s="34"/>
      <c r="C329" s="35">
        <v>0</v>
      </c>
      <c r="D329" s="10"/>
    </row>
    <row r="330" spans="1:6" ht="30" customHeight="1" x14ac:dyDescent="0.2">
      <c r="A330" s="85" t="s">
        <v>47</v>
      </c>
      <c r="B330" s="85"/>
      <c r="C330" s="13">
        <v>0</v>
      </c>
    </row>
    <row r="332" spans="1:6" ht="18" customHeight="1" x14ac:dyDescent="0.2"/>
    <row r="333" spans="1:6" ht="18" customHeight="1" x14ac:dyDescent="0.2">
      <c r="A333" s="41" t="s">
        <v>19</v>
      </c>
      <c r="B333" s="41"/>
      <c r="C333" s="41"/>
      <c r="D333" s="41"/>
    </row>
    <row r="334" spans="1:6" ht="18" hidden="1" customHeight="1" x14ac:dyDescent="0.2">
      <c r="A334" s="84" t="s">
        <v>20</v>
      </c>
      <c r="B334" s="84"/>
      <c r="C334" s="19">
        <v>0</v>
      </c>
    </row>
    <row r="335" spans="1:6" ht="18" hidden="1" customHeight="1" x14ac:dyDescent="0.2">
      <c r="A335" s="91" t="s">
        <v>21</v>
      </c>
      <c r="B335" s="91"/>
      <c r="C335" s="19">
        <v>0</v>
      </c>
    </row>
    <row r="336" spans="1:6" ht="18" customHeight="1" x14ac:dyDescent="0.2">
      <c r="A336" s="91" t="s">
        <v>33</v>
      </c>
      <c r="B336" s="91"/>
      <c r="C336" s="19">
        <v>0</v>
      </c>
    </row>
    <row r="337" spans="1:4" ht="18" hidden="1" customHeight="1" x14ac:dyDescent="0.2">
      <c r="A337" s="84" t="s">
        <v>30</v>
      </c>
      <c r="B337" s="84"/>
      <c r="C337" s="19">
        <v>0</v>
      </c>
    </row>
    <row r="338" spans="1:4" ht="18" hidden="1" customHeight="1" x14ac:dyDescent="0.2">
      <c r="A338" s="91" t="s">
        <v>22</v>
      </c>
      <c r="B338" s="91"/>
      <c r="C338" s="19">
        <v>0</v>
      </c>
    </row>
    <row r="339" spans="1:4" ht="18" hidden="1" customHeight="1" x14ac:dyDescent="0.2">
      <c r="A339" s="91" t="s">
        <v>34</v>
      </c>
      <c r="B339" s="91"/>
      <c r="C339" s="19">
        <v>0</v>
      </c>
    </row>
    <row r="340" spans="1:4" ht="18" hidden="1" customHeight="1" x14ac:dyDescent="0.2">
      <c r="A340" s="91" t="s">
        <v>23</v>
      </c>
      <c r="B340" s="91"/>
      <c r="C340" s="19">
        <v>0</v>
      </c>
    </row>
    <row r="341" spans="1:4" ht="18" hidden="1" customHeight="1" x14ac:dyDescent="0.2">
      <c r="A341" s="84" t="s">
        <v>24</v>
      </c>
      <c r="B341" s="84"/>
      <c r="C341" s="19">
        <v>0</v>
      </c>
    </row>
    <row r="342" spans="1:4" ht="18" hidden="1" customHeight="1" x14ac:dyDescent="0.2">
      <c r="A342" s="84" t="s">
        <v>25</v>
      </c>
      <c r="B342" s="84"/>
      <c r="C342" s="19">
        <v>0</v>
      </c>
    </row>
    <row r="343" spans="1:4" ht="18" hidden="1" customHeight="1" x14ac:dyDescent="0.2">
      <c r="A343" s="84" t="s">
        <v>35</v>
      </c>
      <c r="B343" s="84"/>
      <c r="C343" s="19">
        <v>0</v>
      </c>
      <c r="D343" s="10"/>
    </row>
    <row r="344" spans="1:4" ht="18" hidden="1" customHeight="1" x14ac:dyDescent="0.2">
      <c r="A344" s="84" t="s">
        <v>26</v>
      </c>
      <c r="B344" s="84"/>
      <c r="C344" s="19">
        <v>0</v>
      </c>
    </row>
    <row r="345" spans="1:4" ht="18" customHeight="1" x14ac:dyDescent="0.2">
      <c r="A345" s="84" t="s">
        <v>27</v>
      </c>
      <c r="B345" s="84"/>
      <c r="C345" s="19">
        <v>0</v>
      </c>
      <c r="D345" s="10"/>
    </row>
    <row r="346" spans="1:4" ht="27.75" customHeight="1" x14ac:dyDescent="0.2">
      <c r="A346" s="26"/>
      <c r="B346" s="26"/>
      <c r="C346" s="23"/>
      <c r="D346" s="10"/>
    </row>
    <row r="347" spans="1:4" ht="45" customHeight="1" x14ac:dyDescent="0.2">
      <c r="A347" s="78" t="s">
        <v>81</v>
      </c>
      <c r="B347" s="78"/>
      <c r="C347" s="37">
        <v>0</v>
      </c>
      <c r="D347" s="10"/>
    </row>
    <row r="348" spans="1:4" ht="18" customHeight="1" x14ac:dyDescent="0.2">
      <c r="A348" s="78" t="s">
        <v>28</v>
      </c>
      <c r="B348" s="78"/>
      <c r="C348" s="24">
        <v>0</v>
      </c>
      <c r="D348" s="10"/>
    </row>
    <row r="349" spans="1:4" ht="18" customHeight="1" x14ac:dyDescent="0.2"/>
    <row r="350" spans="1:4" ht="3.75" customHeight="1" x14ac:dyDescent="0.2"/>
    <row r="351" spans="1:4" hidden="1" x14ac:dyDescent="0.2"/>
    <row r="352" spans="1:4" x14ac:dyDescent="0.2">
      <c r="A352" s="47" t="s">
        <v>9</v>
      </c>
      <c r="B352" s="49">
        <v>85407</v>
      </c>
      <c r="C352" s="47" t="s">
        <v>82</v>
      </c>
      <c r="D352" s="50"/>
    </row>
    <row r="353" spans="1:4" x14ac:dyDescent="0.2">
      <c r="A353" s="4"/>
      <c r="B353" s="4"/>
      <c r="C353" s="4"/>
    </row>
    <row r="354" spans="1:4" x14ac:dyDescent="0.2">
      <c r="A354" s="6" t="s">
        <v>6</v>
      </c>
      <c r="B354" s="7"/>
      <c r="C354" s="7"/>
      <c r="D354" s="8"/>
    </row>
    <row r="355" spans="1:4" x14ac:dyDescent="0.2">
      <c r="A355" s="66" t="s">
        <v>3</v>
      </c>
      <c r="B355" s="66"/>
      <c r="C355" s="58" t="s">
        <v>4</v>
      </c>
      <c r="D355" s="58" t="s">
        <v>5</v>
      </c>
    </row>
    <row r="356" spans="1:4" x14ac:dyDescent="0.2">
      <c r="A356" s="67">
        <v>540</v>
      </c>
      <c r="B356" s="67"/>
      <c r="C356" s="13">
        <f>C372</f>
        <v>539</v>
      </c>
      <c r="D356" s="14">
        <f>C356/A356*100</f>
        <v>99.81481481481481</v>
      </c>
    </row>
    <row r="357" spans="1:4" x14ac:dyDescent="0.2">
      <c r="A357" s="40" t="s">
        <v>59</v>
      </c>
      <c r="B357" s="40">
        <f>A356</f>
        <v>540</v>
      </c>
      <c r="C357" s="15">
        <f>C356+D366</f>
        <v>539</v>
      </c>
      <c r="D357" s="16"/>
    </row>
    <row r="358" spans="1:4" x14ac:dyDescent="0.2">
      <c r="A358" s="9"/>
      <c r="B358" s="10"/>
      <c r="C358" s="10"/>
      <c r="D358" s="11"/>
    </row>
    <row r="359" spans="1:4" x14ac:dyDescent="0.2">
      <c r="A359" s="18" t="s">
        <v>7</v>
      </c>
      <c r="B359" s="10"/>
      <c r="C359" s="10"/>
      <c r="D359" s="11"/>
    </row>
    <row r="360" spans="1:4" x14ac:dyDescent="0.2">
      <c r="A360" s="9"/>
      <c r="B360" s="10"/>
      <c r="C360" s="10"/>
      <c r="D360" s="11"/>
    </row>
    <row r="361" spans="1:4" x14ac:dyDescent="0.2">
      <c r="A361" s="66" t="s">
        <v>3</v>
      </c>
      <c r="B361" s="66"/>
      <c r="C361" s="58" t="s">
        <v>4</v>
      </c>
      <c r="D361" s="58" t="s">
        <v>5</v>
      </c>
    </row>
    <row r="362" spans="1:4" x14ac:dyDescent="0.2">
      <c r="A362" s="68">
        <v>540</v>
      </c>
      <c r="B362" s="68"/>
      <c r="C362" s="19">
        <f>C381</f>
        <v>539</v>
      </c>
      <c r="D362" s="20">
        <f>C362/A362*100</f>
        <v>99.81481481481481</v>
      </c>
    </row>
    <row r="363" spans="1:4" x14ac:dyDescent="0.2">
      <c r="A363" s="40" t="s">
        <v>59</v>
      </c>
      <c r="B363" s="40">
        <f>A362</f>
        <v>540</v>
      </c>
      <c r="C363" s="15">
        <f>C362+D367</f>
        <v>539</v>
      </c>
      <c r="D363" s="52"/>
    </row>
    <row r="364" spans="1:4" x14ac:dyDescent="0.2">
      <c r="A364" s="22"/>
      <c r="B364" s="22"/>
      <c r="C364" s="23"/>
      <c r="D364" s="53"/>
    </row>
    <row r="365" spans="1:4" x14ac:dyDescent="0.2">
      <c r="A365" s="22"/>
      <c r="B365" s="22"/>
      <c r="C365" s="23"/>
      <c r="D365" s="53"/>
    </row>
    <row r="366" spans="1:4" ht="15" x14ac:dyDescent="0.25">
      <c r="A366" s="79" t="s">
        <v>8</v>
      </c>
      <c r="B366" s="98"/>
      <c r="C366" s="83"/>
      <c r="D366" s="15">
        <v>0</v>
      </c>
    </row>
    <row r="367" spans="1:4" x14ac:dyDescent="0.2">
      <c r="A367" s="70" t="s">
        <v>50</v>
      </c>
      <c r="B367" s="70"/>
      <c r="C367" s="15">
        <v>0</v>
      </c>
      <c r="D367" s="15"/>
    </row>
    <row r="368" spans="1:4" x14ac:dyDescent="0.2">
      <c r="A368" s="55" t="s">
        <v>80</v>
      </c>
      <c r="B368" s="56"/>
      <c r="C368" s="57"/>
      <c r="D368" s="15">
        <v>0</v>
      </c>
    </row>
    <row r="369" spans="1:4" x14ac:dyDescent="0.2">
      <c r="A369" s="70" t="s">
        <v>50</v>
      </c>
      <c r="B369" s="70"/>
      <c r="C369" s="15">
        <v>0</v>
      </c>
      <c r="D369" s="33"/>
    </row>
    <row r="370" spans="1:4" x14ac:dyDescent="0.2">
      <c r="A370" s="26"/>
      <c r="B370" s="26"/>
      <c r="C370" s="23"/>
    </row>
    <row r="371" spans="1:4" x14ac:dyDescent="0.2">
      <c r="A371" s="60" t="s">
        <v>11</v>
      </c>
      <c r="B371" s="60"/>
      <c r="C371" s="60"/>
      <c r="D371" s="60"/>
    </row>
    <row r="372" spans="1:4" ht="24.75" customHeight="1" x14ac:dyDescent="0.25">
      <c r="A372" s="94" t="s">
        <v>83</v>
      </c>
      <c r="B372" s="103"/>
      <c r="C372" s="59">
        <v>539</v>
      </c>
      <c r="D372" s="10"/>
    </row>
    <row r="374" spans="1:4" x14ac:dyDescent="0.2">
      <c r="A374" s="61" t="s">
        <v>19</v>
      </c>
      <c r="B374" s="61"/>
      <c r="C374" s="61"/>
      <c r="D374" s="61"/>
    </row>
    <row r="375" spans="1:4" hidden="1" x14ac:dyDescent="0.2">
      <c r="A375" s="84" t="s">
        <v>20</v>
      </c>
      <c r="B375" s="84"/>
      <c r="C375" s="19">
        <v>0</v>
      </c>
    </row>
    <row r="376" spans="1:4" hidden="1" x14ac:dyDescent="0.2">
      <c r="A376" s="91" t="s">
        <v>21</v>
      </c>
      <c r="B376" s="91"/>
      <c r="C376" s="19">
        <v>0</v>
      </c>
    </row>
    <row r="377" spans="1:4" hidden="1" x14ac:dyDescent="0.2">
      <c r="A377" s="91" t="s">
        <v>33</v>
      </c>
      <c r="B377" s="91"/>
      <c r="C377" s="19">
        <v>148.94999999999999</v>
      </c>
    </row>
    <row r="378" spans="1:4" hidden="1" x14ac:dyDescent="0.2">
      <c r="A378" s="84" t="s">
        <v>30</v>
      </c>
      <c r="B378" s="84"/>
      <c r="C378" s="19">
        <v>0</v>
      </c>
    </row>
    <row r="379" spans="1:4" hidden="1" x14ac:dyDescent="0.2">
      <c r="A379" s="91" t="s">
        <v>22</v>
      </c>
      <c r="B379" s="91"/>
      <c r="C379" s="19">
        <v>0</v>
      </c>
    </row>
    <row r="380" spans="1:4" hidden="1" x14ac:dyDescent="0.2">
      <c r="A380" s="91" t="s">
        <v>34</v>
      </c>
      <c r="B380" s="91"/>
      <c r="C380" s="19">
        <v>0</v>
      </c>
    </row>
    <row r="381" spans="1:4" x14ac:dyDescent="0.2">
      <c r="A381" s="91" t="s">
        <v>23</v>
      </c>
      <c r="B381" s="91"/>
      <c r="C381" s="19">
        <v>539</v>
      </c>
    </row>
    <row r="382" spans="1:4" hidden="1" x14ac:dyDescent="0.2">
      <c r="A382" s="84" t="s">
        <v>24</v>
      </c>
      <c r="B382" s="84"/>
      <c r="C382" s="19">
        <v>0</v>
      </c>
    </row>
    <row r="383" spans="1:4" hidden="1" x14ac:dyDescent="0.2">
      <c r="A383" s="84" t="s">
        <v>25</v>
      </c>
      <c r="B383" s="84"/>
      <c r="C383" s="19">
        <v>0</v>
      </c>
    </row>
    <row r="384" spans="1:4" hidden="1" x14ac:dyDescent="0.2">
      <c r="A384" s="84" t="s">
        <v>35</v>
      </c>
      <c r="B384" s="84"/>
      <c r="C384" s="19">
        <v>0</v>
      </c>
      <c r="D384" s="10"/>
    </row>
    <row r="385" spans="1:4" hidden="1" x14ac:dyDescent="0.2">
      <c r="A385" s="84" t="s">
        <v>26</v>
      </c>
      <c r="B385" s="84"/>
      <c r="C385" s="19">
        <v>0</v>
      </c>
    </row>
    <row r="386" spans="1:4" hidden="1" x14ac:dyDescent="0.2">
      <c r="A386" s="84" t="s">
        <v>27</v>
      </c>
      <c r="B386" s="84"/>
      <c r="C386" s="19">
        <v>0</v>
      </c>
      <c r="D386" s="10"/>
    </row>
    <row r="387" spans="1:4" x14ac:dyDescent="0.2">
      <c r="A387" s="26"/>
      <c r="B387" s="26"/>
      <c r="C387" s="23"/>
      <c r="D387" s="10"/>
    </row>
    <row r="388" spans="1:4" x14ac:dyDescent="0.2">
      <c r="A388" s="78" t="s">
        <v>81</v>
      </c>
      <c r="B388" s="78"/>
      <c r="C388" s="37">
        <v>0</v>
      </c>
      <c r="D388" s="10"/>
    </row>
    <row r="389" spans="1:4" x14ac:dyDescent="0.2">
      <c r="A389" s="78" t="s">
        <v>28</v>
      </c>
      <c r="B389" s="78"/>
      <c r="C389" s="24">
        <v>0</v>
      </c>
      <c r="D389" s="10"/>
    </row>
  </sheetData>
  <mergeCells count="236">
    <mergeCell ref="A385:B385"/>
    <mergeCell ref="A386:B386"/>
    <mergeCell ref="A388:B388"/>
    <mergeCell ref="A389:B389"/>
    <mergeCell ref="A372:B372"/>
    <mergeCell ref="A258:B258"/>
    <mergeCell ref="A272:B272"/>
    <mergeCell ref="A214:B214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5:B355"/>
    <mergeCell ref="A356:B356"/>
    <mergeCell ref="A361:B361"/>
    <mergeCell ref="A362:B362"/>
    <mergeCell ref="A366:C366"/>
    <mergeCell ref="A367:B367"/>
    <mergeCell ref="A369:B369"/>
    <mergeCell ref="A375:B375"/>
    <mergeCell ref="A37:B37"/>
    <mergeCell ref="A55:B55"/>
    <mergeCell ref="A60:B60"/>
    <mergeCell ref="A116:B116"/>
    <mergeCell ref="A121:B121"/>
    <mergeCell ref="A179:B179"/>
    <mergeCell ref="A184:B184"/>
    <mergeCell ref="A233:B233"/>
    <mergeCell ref="A218:B218"/>
    <mergeCell ref="A219:B219"/>
    <mergeCell ref="A223:B223"/>
    <mergeCell ref="A224:B224"/>
    <mergeCell ref="A209:B209"/>
    <mergeCell ref="A211:B211"/>
    <mergeCell ref="A213:B213"/>
    <mergeCell ref="A215:B215"/>
    <mergeCell ref="A217:B217"/>
    <mergeCell ref="A212:B212"/>
    <mergeCell ref="A220:B220"/>
    <mergeCell ref="A221:B221"/>
    <mergeCell ref="A202:B202"/>
    <mergeCell ref="A203:B203"/>
    <mergeCell ref="A294:B294"/>
    <mergeCell ref="A99:B99"/>
    <mergeCell ref="A347:B347"/>
    <mergeCell ref="A348:B348"/>
    <mergeCell ref="A330:B330"/>
    <mergeCell ref="A94:B94"/>
    <mergeCell ref="A269:B269"/>
    <mergeCell ref="A334:B334"/>
    <mergeCell ref="A216:B216"/>
    <mergeCell ref="A270:B270"/>
    <mergeCell ref="A275:B275"/>
    <mergeCell ref="A274:B274"/>
    <mergeCell ref="A123:C123"/>
    <mergeCell ref="A124:B124"/>
    <mergeCell ref="A186:C186"/>
    <mergeCell ref="A341:B341"/>
    <mergeCell ref="A342:B342"/>
    <mergeCell ref="A343:B343"/>
    <mergeCell ref="A344:B344"/>
    <mergeCell ref="A345:B345"/>
    <mergeCell ref="A335:B335"/>
    <mergeCell ref="A97:B97"/>
    <mergeCell ref="A95:B95"/>
    <mergeCell ref="A336:B336"/>
    <mergeCell ref="A337:B337"/>
    <mergeCell ref="A338:B338"/>
    <mergeCell ref="A339:B339"/>
    <mergeCell ref="A340:B340"/>
    <mergeCell ref="A319:B319"/>
    <mergeCell ref="A297:B297"/>
    <mergeCell ref="A298:B298"/>
    <mergeCell ref="A312:B312"/>
    <mergeCell ref="A313:B313"/>
    <mergeCell ref="A318:B318"/>
    <mergeCell ref="A302:B302"/>
    <mergeCell ref="A324:B324"/>
    <mergeCell ref="A326:B326"/>
    <mergeCell ref="A304:B304"/>
    <mergeCell ref="A299:B299"/>
    <mergeCell ref="A323:C323"/>
    <mergeCell ref="A279:B279"/>
    <mergeCell ref="A280:B280"/>
    <mergeCell ref="A292:B292"/>
    <mergeCell ref="A293:B293"/>
    <mergeCell ref="A267:B267"/>
    <mergeCell ref="A268:B268"/>
    <mergeCell ref="A271:B271"/>
    <mergeCell ref="A273:B273"/>
    <mergeCell ref="A277:B277"/>
    <mergeCell ref="A276:B276"/>
    <mergeCell ref="A259:B259"/>
    <mergeCell ref="A263:B263"/>
    <mergeCell ref="A264:B264"/>
    <mergeCell ref="A265:B265"/>
    <mergeCell ref="A266:B266"/>
    <mergeCell ref="A251:B251"/>
    <mergeCell ref="A253:B253"/>
    <mergeCell ref="A254:B254"/>
    <mergeCell ref="A255:B255"/>
    <mergeCell ref="A252:B252"/>
    <mergeCell ref="A260:B260"/>
    <mergeCell ref="A261:B261"/>
    <mergeCell ref="A262:B262"/>
    <mergeCell ref="A247:B247"/>
    <mergeCell ref="A248:B248"/>
    <mergeCell ref="A249:B249"/>
    <mergeCell ref="A250:B250"/>
    <mergeCell ref="A231:B231"/>
    <mergeCell ref="A232:B232"/>
    <mergeCell ref="A236:B236"/>
    <mergeCell ref="A237:B237"/>
    <mergeCell ref="A243:B243"/>
    <mergeCell ref="A241:B241"/>
    <mergeCell ref="A238:B238"/>
    <mergeCell ref="A207:B207"/>
    <mergeCell ref="A195:B195"/>
    <mergeCell ref="A196:B196"/>
    <mergeCell ref="A198:B198"/>
    <mergeCell ref="A199:B199"/>
    <mergeCell ref="A200:B200"/>
    <mergeCell ref="A197:B197"/>
    <mergeCell ref="A206:B206"/>
    <mergeCell ref="A201:B201"/>
    <mergeCell ref="A205:B205"/>
    <mergeCell ref="A183:B183"/>
    <mergeCell ref="A189:B189"/>
    <mergeCell ref="A190:D190"/>
    <mergeCell ref="A192:B192"/>
    <mergeCell ref="A193:B193"/>
    <mergeCell ref="A194:B194"/>
    <mergeCell ref="A164:B164"/>
    <mergeCell ref="A165:B165"/>
    <mergeCell ref="A166:B166"/>
    <mergeCell ref="A177:B177"/>
    <mergeCell ref="A178:B178"/>
    <mergeCell ref="A182:B182"/>
    <mergeCell ref="A187:B187"/>
    <mergeCell ref="A188:C18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35:B135"/>
    <mergeCell ref="A136:B136"/>
    <mergeCell ref="A139:B139"/>
    <mergeCell ref="A140:B140"/>
    <mergeCell ref="A150:D150"/>
    <mergeCell ref="A129:B129"/>
    <mergeCell ref="A130:B130"/>
    <mergeCell ref="A131:B131"/>
    <mergeCell ref="A132:B132"/>
    <mergeCell ref="A133:B133"/>
    <mergeCell ref="A134:B134"/>
    <mergeCell ref="A137:B137"/>
    <mergeCell ref="A138:B138"/>
    <mergeCell ref="A114:B114"/>
    <mergeCell ref="A115:B115"/>
    <mergeCell ref="A119:B119"/>
    <mergeCell ref="A120:B120"/>
    <mergeCell ref="A126:B126"/>
    <mergeCell ref="A127:D127"/>
    <mergeCell ref="A105:D105"/>
    <mergeCell ref="A9:D9"/>
    <mergeCell ref="A10:D10"/>
    <mergeCell ref="A11:D11"/>
    <mergeCell ref="A87:B87"/>
    <mergeCell ref="A90:B90"/>
    <mergeCell ref="A42:B42"/>
    <mergeCell ref="A96:B96"/>
    <mergeCell ref="A98:B98"/>
    <mergeCell ref="A100:B100"/>
    <mergeCell ref="A102:B102"/>
    <mergeCell ref="A103:B103"/>
    <mergeCell ref="A104:B104"/>
    <mergeCell ref="A83:B83"/>
    <mergeCell ref="A86:B86"/>
    <mergeCell ref="A88:B88"/>
    <mergeCell ref="A89:B89"/>
    <mergeCell ref="A91:B91"/>
    <mergeCell ref="A93:B93"/>
    <mergeCell ref="A75:B75"/>
    <mergeCell ref="A76:B76"/>
    <mergeCell ref="A78:B78"/>
    <mergeCell ref="A80:B80"/>
    <mergeCell ref="A81:B81"/>
    <mergeCell ref="A82:D82"/>
    <mergeCell ref="A69:B69"/>
    <mergeCell ref="A71:B71"/>
    <mergeCell ref="A72:B72"/>
    <mergeCell ref="A73:B73"/>
    <mergeCell ref="A74:B74"/>
    <mergeCell ref="A77:B77"/>
    <mergeCell ref="A92:B92"/>
    <mergeCell ref="A79:B79"/>
    <mergeCell ref="A84:B84"/>
    <mergeCell ref="A85:B85"/>
    <mergeCell ref="A70:B70"/>
    <mergeCell ref="A53:B53"/>
    <mergeCell ref="A54:B54"/>
    <mergeCell ref="A58:B58"/>
    <mergeCell ref="A59:B59"/>
    <mergeCell ref="A67:D67"/>
    <mergeCell ref="A65:B65"/>
    <mergeCell ref="B14:C14"/>
    <mergeCell ref="A19:B19"/>
    <mergeCell ref="A20:B20"/>
    <mergeCell ref="A35:B35"/>
    <mergeCell ref="A36:B36"/>
    <mergeCell ref="A22:D26"/>
    <mergeCell ref="A27:C27"/>
    <mergeCell ref="A28:C28"/>
    <mergeCell ref="A30:C30"/>
    <mergeCell ref="A31:D31"/>
    <mergeCell ref="A32:D32"/>
    <mergeCell ref="A29:C29"/>
    <mergeCell ref="A40:B40"/>
    <mergeCell ref="A63:B63"/>
    <mergeCell ref="A39:C39"/>
    <mergeCell ref="A41:C41"/>
    <mergeCell ref="A62:C62"/>
    <mergeCell ref="A21:B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2025-02-25T13:57:30Z</dcterms:modified>
</cp:coreProperties>
</file>